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codeName="ThisWorkbook" defaultThemeVersion="124226"/>
  <mc:AlternateContent xmlns:mc="http://schemas.openxmlformats.org/markup-compatibility/2006">
    <mc:Choice Requires="x15">
      <x15ac:absPath xmlns:x15ac="http://schemas.microsoft.com/office/spreadsheetml/2010/11/ac" url="K:\5 AFFAIRES SOCIALES\Kibelac\"/>
    </mc:Choice>
  </mc:AlternateContent>
  <bookViews>
    <workbookView xWindow="0" yWindow="0" windowWidth="24000" windowHeight="8910"/>
  </bookViews>
  <sheets>
    <sheet name="CALCUL DU TARIF 2019" sheetId="7" r:id="rId1"/>
    <sheet name="TARIFS 2019" sheetId="16" r:id="rId2"/>
  </sheets>
  <definedNames>
    <definedName name="_xlnm.Print_Area" localSheetId="0">'CALCUL DU TARIF 2019'!$A$1:$F$46</definedName>
    <definedName name="_xlnm.Print_Area" localSheetId="1">'TARIFS 2019'!$A$1:$I$42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0" i="16" l="1"/>
  <c r="I39" i="16"/>
  <c r="I38" i="16"/>
  <c r="I37" i="16"/>
  <c r="I36" i="16"/>
  <c r="I35" i="16"/>
  <c r="I34" i="16"/>
  <c r="I33" i="16"/>
  <c r="I32" i="16"/>
  <c r="I31" i="16"/>
  <c r="I30" i="16"/>
  <c r="I29" i="16"/>
  <c r="I28" i="16"/>
  <c r="I27" i="16"/>
  <c r="I26" i="16"/>
  <c r="I25" i="16"/>
  <c r="I24" i="16"/>
  <c r="I23" i="16"/>
  <c r="I22" i="16"/>
  <c r="I21" i="16"/>
  <c r="I20" i="16"/>
  <c r="I19" i="16"/>
  <c r="I18" i="16"/>
  <c r="I17" i="16"/>
  <c r="I16" i="16"/>
  <c r="I15" i="16"/>
  <c r="I14" i="16"/>
  <c r="I13" i="16"/>
  <c r="I12" i="16"/>
  <c r="I11" i="16"/>
  <c r="I10" i="16"/>
  <c r="I9" i="16"/>
  <c r="I8" i="16"/>
  <c r="I7" i="16"/>
  <c r="I6" i="16"/>
  <c r="I5" i="16"/>
  <c r="I4" i="16"/>
  <c r="I3"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F4" i="16"/>
  <c r="F3" i="16"/>
  <c r="F30" i="7" l="1"/>
  <c r="F28" i="7" l="1"/>
  <c r="F27" i="7"/>
  <c r="F24" i="7"/>
  <c r="F22" i="7"/>
  <c r="F21" i="7"/>
  <c r="F20" i="7"/>
  <c r="F19" i="7"/>
  <c r="F18" i="7"/>
  <c r="F17" i="7"/>
  <c r="F15" i="7"/>
  <c r="F32" i="7" s="1"/>
  <c r="F38" i="7" l="1"/>
  <c r="D38" i="7"/>
  <c r="D36" i="7"/>
  <c r="F36" i="7"/>
</calcChain>
</file>

<file path=xl/sharedStrings.xml><?xml version="1.0" encoding="utf-8"?>
<sst xmlns="http://schemas.openxmlformats.org/spreadsheetml/2006/main" count="101" uniqueCount="59">
  <si>
    <t>à</t>
  </si>
  <si>
    <t>Revenu net</t>
  </si>
  <si>
    <t>Caisse-maladie et accidents</t>
  </si>
  <si>
    <t>Primes prévoyance liée 3a</t>
  </si>
  <si>
    <t>2ème pilier, caisse de pension</t>
  </si>
  <si>
    <t>Montants pris en compte dans le calcul du revenu déterminant</t>
  </si>
  <si>
    <t>Personnes imposées à la source</t>
  </si>
  <si>
    <t>Revenu brut soumis à l'impôt</t>
  </si>
  <si>
    <t>Fortune imposable</t>
  </si>
  <si>
    <t>pris en compte à 80%</t>
  </si>
  <si>
    <t>Frais d'immeubles privés 
(part &gt; fr. 15'000.00)</t>
  </si>
  <si>
    <t>Dettes privées 
(part &gt; fr. 30'000.00)</t>
  </si>
  <si>
    <t>Autres primes et cotisations</t>
  </si>
  <si>
    <t>Tarifs pour enfants PRIMAIRE</t>
  </si>
  <si>
    <t>Tarifs enfants
AVANT-PRIMAIRE
par heure de garde</t>
  </si>
  <si>
    <t>Tarifs enfants
PRIMAIRE
par heure de garde</t>
  </si>
  <si>
    <t>Subvention communale
par heure de garde</t>
  </si>
  <si>
    <t>REVENU DETERMINANT</t>
  </si>
  <si>
    <t>Tarifs pour enfants AVANT-PRIMAIRE</t>
  </si>
  <si>
    <t>familles mariées ou monoparentales</t>
  </si>
  <si>
    <t>1er avis de taxation</t>
  </si>
  <si>
    <t>2ème avis de taxation</t>
  </si>
  <si>
    <t>Subvention Etat-Employeurs</t>
  </si>
  <si>
    <t>Tarif à payer pour les parents</t>
  </si>
  <si>
    <t>TARIF PAR ENFANT</t>
  </si>
  <si>
    <t>A rajouter les postes suivants:</t>
  </si>
  <si>
    <t>(mettre les valeurs en positif)</t>
  </si>
  <si>
    <t>(seulement les montants positifs)</t>
  </si>
  <si>
    <t>Fortune imposable
(vingtième soit 5%)</t>
  </si>
  <si>
    <t>A rajouter la "fortune imposable" (¹ revenu)</t>
  </si>
  <si>
    <r>
      <t xml:space="preserve">Déduction enfant(s) à charge </t>
    </r>
    <r>
      <rPr>
        <i/>
        <sz val="10"/>
        <rFont val="Calibri"/>
        <family val="2"/>
        <scheme val="minor"/>
      </rPr>
      <t>(- fr. 11'500.00 par enfant, dès le 2ème enfant à charge)</t>
    </r>
  </si>
  <si>
    <r>
      <t xml:space="preserve">Personnes salariées/rentières
</t>
    </r>
    <r>
      <rPr>
        <b/>
        <i/>
        <sz val="9"/>
        <rFont val="Calibri"/>
        <family val="2"/>
        <scheme val="minor"/>
      </rPr>
      <t>(pour les indépendants, veuillez vous adresser au Bureau de l'Association)</t>
    </r>
  </si>
  <si>
    <t xml:space="preserve"> jusqu'à la 2 H.</t>
  </si>
  <si>
    <t>de la 3 à la 8 H.</t>
  </si>
  <si>
    <t>Subvention communale accordée:</t>
  </si>
  <si>
    <t>* Dans le cas d'un concubinage où l'un des concubins n'est pas le parent de l'enfant placé, le tarif est calculé sur l'avis de taxation des deux partenaires, si le concubinage dure depuis au moins 2 ans ou si le couple reconnait son concubinage.</t>
  </si>
  <si>
    <t>familles en concubinage *</t>
  </si>
  <si>
    <t>remplir la première colonne en fonction du dernier avis de taxation fiscale</t>
  </si>
  <si>
    <t>remplir les deux colonnes en fonction des données du dernier avis de taxation fiscale</t>
  </si>
  <si>
    <t>Année de l'avis 
de taxation</t>
  </si>
  <si>
    <t>Nombre d'enfants à charge
figurant su l'avis de taxation</t>
  </si>
  <si>
    <t>Wichtig: für alle Kinder über 12 Jahre 
wird der volle Tarif verrechnet</t>
  </si>
  <si>
    <t>**** Änderugen gem. Richtlinien
Kanton vorbehalten</t>
  </si>
  <si>
    <t>Calcul du tarif de garde des enfants
selon la grille tarifaire de kibelac</t>
  </si>
  <si>
    <t>version du 01,10,2019</t>
  </si>
  <si>
    <t>01,10,2019</t>
  </si>
  <si>
    <t>ECHELLE DES TARIFS
tabelle kibelac 2019</t>
  </si>
  <si>
    <t>du:</t>
  </si>
  <si>
    <t>au:</t>
  </si>
  <si>
    <r>
      <t xml:space="preserve">La présente subvention est accordée du/au
</t>
    </r>
    <r>
      <rPr>
        <i/>
        <sz val="9"/>
        <rFont val="Calibri"/>
        <family val="2"/>
        <scheme val="minor"/>
      </rPr>
      <t>(noter le premier jour du mois, ex. 01,09,2019
et le dernier jour du mois, ex. 31,08,2020)</t>
    </r>
  </si>
  <si>
    <t>Confirmation du tarif: La commune confirmera par écrit la subvention accordée aux parents avec une copie à kibelac Morat.</t>
  </si>
  <si>
    <r>
      <rPr>
        <b/>
        <i/>
        <sz val="10"/>
        <rFont val="Calibri"/>
        <family val="2"/>
        <scheme val="minor"/>
      </rPr>
      <t xml:space="preserve">Avis de taxation: </t>
    </r>
    <r>
      <rPr>
        <i/>
        <sz val="10"/>
        <rFont val="Calibri"/>
        <family val="2"/>
        <scheme val="minor"/>
      </rPr>
      <t xml:space="preserve">Le calcul du revenu déterminant pour la fixtion du tarif de placement d'unenfant se base sur le dernier avis de taxation applicable.
</t>
    </r>
    <r>
      <rPr>
        <b/>
        <i/>
        <sz val="10"/>
        <rFont val="Calibri"/>
        <family val="2"/>
        <scheme val="minor"/>
      </rPr>
      <t>Frais de repas:</t>
    </r>
    <r>
      <rPr>
        <i/>
        <sz val="10"/>
        <rFont val="Calibri"/>
        <family val="2"/>
        <scheme val="minor"/>
      </rPr>
      <t xml:space="preserve"> Les frais de repas ne sont pas compris dans le tarif et sont facturés séparément.</t>
    </r>
  </si>
  <si>
    <r>
      <t xml:space="preserve">Famille:
</t>
    </r>
    <r>
      <rPr>
        <b/>
        <sz val="12"/>
        <rFont val="Calibri"/>
        <family val="2"/>
        <scheme val="minor"/>
      </rPr>
      <t xml:space="preserve">nom(s) et prénom(s) du(des) parent(s) </t>
    </r>
  </si>
  <si>
    <t>REVENU déterminant pour le calcul du tarif de garde</t>
  </si>
  <si>
    <r>
      <rPr>
        <b/>
        <sz val="18"/>
        <rFont val="Calibri"/>
        <family val="2"/>
        <scheme val="minor"/>
      </rPr>
      <t xml:space="preserve">Employeur(s):
</t>
    </r>
    <r>
      <rPr>
        <b/>
        <sz val="11"/>
        <rFont val="Calibri"/>
        <family val="2"/>
        <scheme val="minor"/>
      </rPr>
      <t xml:space="preserve"> du(des) parents avec taux d'activité:</t>
    </r>
  </si>
  <si>
    <r>
      <t xml:space="preserve">Adresse:
</t>
    </r>
    <r>
      <rPr>
        <b/>
        <sz val="12"/>
        <rFont val="Calibri"/>
        <family val="2"/>
        <scheme val="minor"/>
      </rPr>
      <t>rue, n° de la rue, code postal et localité</t>
    </r>
  </si>
  <si>
    <t>Confirmation du tarif et de la subvention envoyée au parents et à kibelac le:</t>
  </si>
  <si>
    <t>Date et visa du contrôle des habitants, le:</t>
  </si>
  <si>
    <t>Sceau de la commune: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</si>
</sst>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fr.&quot;\ #,##0;[Red]&quot;fr.&quot;\ \-#,##0"/>
    <numFmt numFmtId="165" formatCode="_ &quot;SFr.&quot;\ * #,##0.00_ ;_ &quot;SFr.&quot;\ * \-#,##0.00_ ;_ &quot;SFr.&quot;\ * &quot;-&quot;??_ ;_ @_ "/>
    <numFmt numFmtId="166" formatCode="0.0000"/>
    <numFmt numFmtId="167" formatCode="&quot;fr.&quot;\ #,##0.00"/>
    <numFmt numFmtId="168" formatCode="&quot;fr.&quot;\ #,##0"/>
    <numFmt numFmtId="169" formatCode="&quot;code &quot;0.0000"/>
    <numFmt numFmtId="170" formatCode="&quot;code &quot;0.000"/>
    <numFmt numFmtId="171" formatCode="&quot;fr.&quot;\ 0.00&quot;/h. pour enf. 3-8 H&quot;"/>
    <numFmt numFmtId="172" formatCode="&quot;fr.&quot;\ 0.00&quot;/h. pour enf. jusqu'à la 2ème H&quot;"/>
    <numFmt numFmtId="173" formatCode="&quot;calcul interne&quot;\ &quot;fr.&quot;\ #,##0"/>
  </numFmts>
  <fonts count="24" x14ac:knownFonts="1">
    <font>
      <sz val="10"/>
      <name val="Arial"/>
    </font>
    <font>
      <sz val="10"/>
      <name val="Arial"/>
      <family val="2"/>
    </font>
    <font>
      <sz val="11"/>
      <name val="Calibri"/>
      <family val="2"/>
      <scheme val="minor"/>
    </font>
    <font>
      <b/>
      <sz val="11"/>
      <name val="Calibri"/>
      <family val="2"/>
      <scheme val="minor"/>
    </font>
    <font>
      <i/>
      <sz val="11"/>
      <name val="Calibri"/>
      <family val="2"/>
      <scheme val="minor"/>
    </font>
    <font>
      <i/>
      <sz val="9"/>
      <name val="Arial"/>
      <family val="2"/>
    </font>
    <font>
      <sz val="10"/>
      <color theme="0"/>
      <name val="Arial"/>
      <family val="2"/>
    </font>
    <font>
      <sz val="14"/>
      <name val="Calibri"/>
      <family val="2"/>
      <scheme val="minor"/>
    </font>
    <font>
      <sz val="12"/>
      <name val="Calibri"/>
      <family val="2"/>
      <scheme val="minor"/>
    </font>
    <font>
      <b/>
      <sz val="18"/>
      <name val="Calibri"/>
      <family val="2"/>
      <scheme val="minor"/>
    </font>
    <font>
      <b/>
      <sz val="22"/>
      <name val="Calibri"/>
      <family val="2"/>
      <scheme val="minor"/>
    </font>
    <font>
      <sz val="10"/>
      <name val="Calibri"/>
      <family val="2"/>
      <scheme val="minor"/>
    </font>
    <font>
      <b/>
      <sz val="14"/>
      <name val="Calibri"/>
      <family val="2"/>
      <scheme val="minor"/>
    </font>
    <font>
      <i/>
      <sz val="10"/>
      <name val="Calibri"/>
      <family val="2"/>
      <scheme val="minor"/>
    </font>
    <font>
      <b/>
      <sz val="12"/>
      <name val="Calibri"/>
      <family val="2"/>
      <scheme val="minor"/>
    </font>
    <font>
      <b/>
      <sz val="10"/>
      <name val="Calibri"/>
      <family val="2"/>
      <scheme val="minor"/>
    </font>
    <font>
      <i/>
      <sz val="9"/>
      <name val="Calibri"/>
      <family val="2"/>
      <scheme val="minor"/>
    </font>
    <font>
      <b/>
      <sz val="16"/>
      <name val="Calibri"/>
      <family val="2"/>
      <scheme val="minor"/>
    </font>
    <font>
      <b/>
      <i/>
      <sz val="9"/>
      <name val="Calibri"/>
      <family val="2"/>
      <scheme val="minor"/>
    </font>
    <font>
      <i/>
      <sz val="8"/>
      <name val="Calibri"/>
      <family val="2"/>
      <scheme val="minor"/>
    </font>
    <font>
      <b/>
      <i/>
      <sz val="11"/>
      <color theme="0"/>
      <name val="Calibri"/>
      <family val="2"/>
      <scheme val="minor"/>
    </font>
    <font>
      <i/>
      <sz val="11"/>
      <color rgb="FFC00000"/>
      <name val="Calibri"/>
      <family val="2"/>
      <scheme val="minor"/>
    </font>
    <font>
      <b/>
      <i/>
      <sz val="10"/>
      <name val="Calibri"/>
      <family val="2"/>
      <scheme val="minor"/>
    </font>
    <font>
      <i/>
      <sz val="1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79998168889431442"/>
        <bgColor indexed="22"/>
      </patternFill>
    </fill>
    <fill>
      <patternFill patternType="solid">
        <fgColor theme="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right style="hair">
        <color indexed="64"/>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indexed="64"/>
      </right>
      <top style="thin">
        <color indexed="64"/>
      </top>
      <bottom style="hair">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right style="thin">
        <color indexed="64"/>
      </right>
      <top/>
      <bottom style="hair">
        <color indexed="64"/>
      </bottom>
      <diagonal/>
    </border>
  </borders>
  <cellStyleXfs count="2">
    <xf numFmtId="0" fontId="0" fillId="0" borderId="0"/>
    <xf numFmtId="165" fontId="1" fillId="0" borderId="0" applyFont="0" applyFill="0" applyBorder="0" applyAlignment="0" applyProtection="0"/>
  </cellStyleXfs>
  <cellXfs count="181">
    <xf numFmtId="0" fontId="0" fillId="0" borderId="0" xfId="0"/>
    <xf numFmtId="0" fontId="0" fillId="0" borderId="0" xfId="0" applyAlignment="1">
      <alignment vertical="center"/>
    </xf>
    <xf numFmtId="0" fontId="2" fillId="0" borderId="0" xfId="0" applyFont="1" applyAlignment="1">
      <alignment horizontal="center" vertical="center" wrapText="1"/>
    </xf>
    <xf numFmtId="0" fontId="6" fillId="0" borderId="0" xfId="0" applyFont="1"/>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164" fontId="2" fillId="0" borderId="4" xfId="0" applyNumberFormat="1" applyFont="1" applyBorder="1" applyAlignment="1">
      <alignment horizontal="right" vertical="center" wrapText="1" indent="1"/>
    </xf>
    <xf numFmtId="164" fontId="2" fillId="0" borderId="26" xfId="0" applyNumberFormat="1" applyFont="1" applyBorder="1" applyAlignment="1">
      <alignment horizontal="right" vertical="center" wrapText="1" indent="1"/>
    </xf>
    <xf numFmtId="168" fontId="2" fillId="0" borderId="13" xfId="0" applyNumberFormat="1" applyFont="1" applyBorder="1" applyAlignment="1">
      <alignment horizontal="center" vertical="center" wrapText="1"/>
    </xf>
    <xf numFmtId="167" fontId="2" fillId="0" borderId="0" xfId="0" applyNumberFormat="1" applyFont="1" applyAlignment="1">
      <alignment horizontal="center" vertical="center"/>
    </xf>
    <xf numFmtId="167" fontId="0" fillId="0" borderId="12" xfId="0" applyNumberFormat="1" applyBorder="1" applyAlignment="1">
      <alignment horizontal="center"/>
    </xf>
    <xf numFmtId="167" fontId="2" fillId="0" borderId="13" xfId="0" applyNumberFormat="1" applyFont="1" applyBorder="1" applyAlignment="1">
      <alignment horizontal="center" vertical="center"/>
    </xf>
    <xf numFmtId="167" fontId="2" fillId="0" borderId="12" xfId="0" applyNumberFormat="1" applyFont="1" applyBorder="1" applyAlignment="1">
      <alignment horizontal="center" vertical="center"/>
    </xf>
    <xf numFmtId="167" fontId="2" fillId="0" borderId="13" xfId="0" applyNumberFormat="1" applyFont="1" applyBorder="1" applyAlignment="1">
      <alignment horizontal="center"/>
    </xf>
    <xf numFmtId="168" fontId="2" fillId="4" borderId="6"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68" fontId="2" fillId="4" borderId="8" xfId="0" applyNumberFormat="1" applyFont="1" applyFill="1" applyBorder="1" applyAlignment="1">
      <alignment horizontal="center" vertical="center" wrapText="1"/>
    </xf>
    <xf numFmtId="167" fontId="0" fillId="4" borderId="6" xfId="0" applyNumberFormat="1" applyFill="1" applyBorder="1" applyAlignment="1">
      <alignment horizontal="center"/>
    </xf>
    <xf numFmtId="167" fontId="2" fillId="4" borderId="8" xfId="0" applyNumberFormat="1" applyFont="1" applyFill="1" applyBorder="1" applyAlignment="1">
      <alignment horizontal="center" vertical="center"/>
    </xf>
    <xf numFmtId="167" fontId="2" fillId="4" borderId="6" xfId="0" applyNumberFormat="1" applyFont="1" applyFill="1" applyBorder="1" applyAlignment="1">
      <alignment horizontal="center" vertical="center"/>
    </xf>
    <xf numFmtId="167" fontId="2" fillId="4" borderId="8" xfId="0" applyNumberFormat="1" applyFont="1" applyFill="1" applyBorder="1" applyAlignment="1">
      <alignment horizontal="center"/>
    </xf>
    <xf numFmtId="168" fontId="2"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168" fontId="2" fillId="0" borderId="8" xfId="0" applyNumberFormat="1" applyFont="1" applyBorder="1" applyAlignment="1">
      <alignment horizontal="center" vertical="center" wrapText="1"/>
    </xf>
    <xf numFmtId="167" fontId="0" fillId="0" borderId="6" xfId="0" applyNumberFormat="1" applyBorder="1" applyAlignment="1">
      <alignment horizontal="center"/>
    </xf>
    <xf numFmtId="167" fontId="2" fillId="0" borderId="8" xfId="0" applyNumberFormat="1" applyFont="1" applyBorder="1" applyAlignment="1">
      <alignment horizontal="center" vertical="center"/>
    </xf>
    <xf numFmtId="167" fontId="2" fillId="0" borderId="6" xfId="0" applyNumberFormat="1" applyFont="1" applyBorder="1" applyAlignment="1">
      <alignment horizontal="center" vertical="center"/>
    </xf>
    <xf numFmtId="167" fontId="2" fillId="0" borderId="8" xfId="0" applyNumberFormat="1" applyFont="1" applyBorder="1" applyAlignment="1">
      <alignment horizontal="center"/>
    </xf>
    <xf numFmtId="168" fontId="2" fillId="4" borderId="18" xfId="0" applyNumberFormat="1" applyFont="1" applyFill="1" applyBorder="1" applyAlignment="1">
      <alignment horizontal="right" vertical="center" wrapText="1" indent="1"/>
    </xf>
    <xf numFmtId="168" fontId="2" fillId="4" borderId="29" xfId="0" applyNumberFormat="1" applyFont="1" applyFill="1" applyBorder="1" applyAlignment="1">
      <alignment horizontal="right" vertical="center" wrapText="1" indent="1"/>
    </xf>
    <xf numFmtId="168" fontId="2" fillId="4" borderId="11" xfId="0" applyNumberFormat="1" applyFont="1" applyFill="1" applyBorder="1" applyAlignment="1">
      <alignment horizontal="center" vertical="center" wrapText="1"/>
    </xf>
    <xf numFmtId="167" fontId="0" fillId="4" borderId="9" xfId="0" applyNumberFormat="1" applyFill="1" applyBorder="1" applyAlignment="1">
      <alignment horizontal="center"/>
    </xf>
    <xf numFmtId="167" fontId="2" fillId="4" borderId="11" xfId="0" applyNumberFormat="1" applyFont="1" applyFill="1" applyBorder="1" applyAlignment="1">
      <alignment horizontal="center" vertical="center"/>
    </xf>
    <xf numFmtId="167" fontId="2" fillId="4" borderId="9" xfId="0" applyNumberFormat="1" applyFont="1" applyFill="1" applyBorder="1" applyAlignment="1">
      <alignment horizontal="center" vertical="center"/>
    </xf>
    <xf numFmtId="167" fontId="2" fillId="4" borderId="11" xfId="0" applyNumberFormat="1" applyFont="1" applyFill="1" applyBorder="1" applyAlignment="1">
      <alignment horizontal="center"/>
    </xf>
    <xf numFmtId="0" fontId="4" fillId="0" borderId="0" xfId="0" quotePrefix="1" applyFont="1" applyAlignment="1">
      <alignment horizontal="left" vertical="top" wrapText="1" indent="1"/>
    </xf>
    <xf numFmtId="0" fontId="4" fillId="0" borderId="0" xfId="0" applyFont="1"/>
    <xf numFmtId="0" fontId="4" fillId="0" borderId="0" xfId="0" applyFont="1" applyAlignment="1">
      <alignment horizontal="left" vertical="top" wrapText="1" indent="1"/>
    </xf>
    <xf numFmtId="167" fontId="0" fillId="0" borderId="0" xfId="0" applyNumberFormat="1"/>
    <xf numFmtId="0" fontId="15" fillId="5" borderId="1" xfId="0"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protection locked="0"/>
    </xf>
    <xf numFmtId="168" fontId="8" fillId="4" borderId="7" xfId="0" applyNumberFormat="1" applyFont="1" applyFill="1" applyBorder="1" applyAlignment="1" applyProtection="1">
      <alignment horizontal="right" vertical="center" indent="1"/>
      <protection locked="0"/>
    </xf>
    <xf numFmtId="168" fontId="8" fillId="4" borderId="10" xfId="0" applyNumberFormat="1" applyFont="1" applyFill="1" applyBorder="1" applyAlignment="1" applyProtection="1">
      <alignment horizontal="right" vertical="center" indent="1"/>
      <protection locked="0"/>
    </xf>
    <xf numFmtId="14" fontId="5" fillId="0" borderId="0" xfId="0" applyNumberFormat="1" applyFont="1" applyAlignment="1">
      <alignment horizontal="right" vertical="center" indent="1"/>
    </xf>
    <xf numFmtId="0" fontId="10" fillId="0" borderId="0" xfId="0" applyFont="1" applyAlignment="1" applyProtection="1">
      <alignment horizontal="left" vertical="center" wrapText="1"/>
    </xf>
    <xf numFmtId="0" fontId="10" fillId="0" borderId="0" xfId="0" applyFont="1" applyAlignment="1" applyProtection="1">
      <alignment horizontal="right" vertical="center" wrapText="1" indent="1"/>
    </xf>
    <xf numFmtId="0" fontId="11" fillId="0" borderId="0" xfId="0" applyFont="1" applyAlignment="1" applyProtection="1">
      <alignment vertical="center"/>
    </xf>
    <xf numFmtId="0" fontId="12" fillId="0" borderId="0" xfId="0" applyFont="1" applyAlignment="1" applyProtection="1">
      <alignment horizontal="left" vertical="center" indent="1"/>
    </xf>
    <xf numFmtId="0" fontId="11" fillId="0" borderId="0" xfId="0" applyFont="1" applyAlignment="1" applyProtection="1">
      <alignment horizontal="left" vertical="center" indent="1"/>
    </xf>
    <xf numFmtId="0" fontId="11" fillId="0" borderId="0" xfId="0" applyFont="1" applyAlignment="1" applyProtection="1">
      <alignment horizontal="left" vertical="center"/>
    </xf>
    <xf numFmtId="0" fontId="15" fillId="0" borderId="0" xfId="0" applyFont="1" applyAlignment="1" applyProtection="1">
      <alignment horizontal="left" vertical="center" wrapText="1" indent="1"/>
    </xf>
    <xf numFmtId="0" fontId="13" fillId="0" borderId="5" xfId="0" applyFont="1" applyBorder="1" applyAlignment="1" applyProtection="1">
      <alignment horizontal="left" vertical="center" wrapText="1" indent="1"/>
    </xf>
    <xf numFmtId="0" fontId="14" fillId="0" borderId="40" xfId="0" applyFont="1" applyBorder="1" applyAlignment="1" applyProtection="1">
      <alignment horizontal="right" vertical="center" wrapText="1" indent="1"/>
    </xf>
    <xf numFmtId="0" fontId="14" fillId="0" borderId="0" xfId="0" applyFont="1" applyAlignment="1" applyProtection="1">
      <alignment horizontal="left" vertical="center" wrapText="1" indent="1"/>
    </xf>
    <xf numFmtId="0" fontId="14" fillId="0" borderId="0" xfId="0" applyFont="1" applyAlignment="1" applyProtection="1">
      <alignment horizontal="left" vertical="center" indent="1"/>
    </xf>
    <xf numFmtId="0" fontId="11" fillId="0" borderId="0" xfId="0" applyFont="1" applyAlignment="1" applyProtection="1">
      <alignment horizontal="center" vertical="center"/>
    </xf>
    <xf numFmtId="0" fontId="3" fillId="2" borderId="21" xfId="0" applyFont="1" applyFill="1" applyBorder="1" applyAlignment="1" applyProtection="1">
      <alignment horizontal="right" vertical="center" wrapText="1" indent="1"/>
    </xf>
    <xf numFmtId="0" fontId="3" fillId="2" borderId="22" xfId="0" applyFont="1" applyFill="1" applyBorder="1" applyAlignment="1" applyProtection="1">
      <alignment horizontal="right" vertical="center" wrapText="1" indent="1"/>
    </xf>
    <xf numFmtId="0" fontId="3" fillId="0" borderId="0" xfId="0" applyFont="1" applyAlignment="1" applyProtection="1">
      <alignment horizontal="right" vertical="center" wrapText="1" indent="1"/>
    </xf>
    <xf numFmtId="170" fontId="8" fillId="0" borderId="6" xfId="0" applyNumberFormat="1" applyFont="1" applyBorder="1" applyAlignment="1" applyProtection="1">
      <alignment horizontal="right" vertical="center" indent="1"/>
    </xf>
    <xf numFmtId="169" fontId="8" fillId="0" borderId="6" xfId="0" applyNumberFormat="1" applyFont="1" applyBorder="1" applyAlignment="1" applyProtection="1">
      <alignment horizontal="right" vertical="center" indent="1"/>
    </xf>
    <xf numFmtId="168" fontId="7" fillId="0" borderId="8" xfId="1" applyNumberFormat="1" applyFont="1" applyBorder="1" applyAlignment="1" applyProtection="1">
      <alignment horizontal="right" vertical="center" indent="1"/>
    </xf>
    <xf numFmtId="168" fontId="7" fillId="2" borderId="8" xfId="1" applyNumberFormat="1" applyFont="1" applyFill="1" applyBorder="1" applyAlignment="1" applyProtection="1">
      <alignment horizontal="right" vertical="center" indent="1"/>
    </xf>
    <xf numFmtId="0" fontId="7" fillId="0" borderId="0" xfId="0" applyFont="1" applyAlignment="1" applyProtection="1">
      <alignment vertical="center" wrapText="1"/>
    </xf>
    <xf numFmtId="0" fontId="8" fillId="0" borderId="6" xfId="0" applyFont="1" applyBorder="1" applyAlignment="1" applyProtection="1">
      <alignment horizontal="right" vertical="center" wrapText="1" indent="1"/>
    </xf>
    <xf numFmtId="168" fontId="7" fillId="0" borderId="8" xfId="0" applyNumberFormat="1" applyFont="1" applyBorder="1" applyAlignment="1" applyProtection="1">
      <alignment horizontal="right" vertical="center" indent="1"/>
    </xf>
    <xf numFmtId="168" fontId="7" fillId="0" borderId="0" xfId="0" applyNumberFormat="1" applyFont="1" applyAlignment="1" applyProtection="1">
      <alignment horizontal="right" vertical="center" indent="1"/>
    </xf>
    <xf numFmtId="0" fontId="8" fillId="0" borderId="9" xfId="0" applyFont="1" applyBorder="1" applyAlignment="1" applyProtection="1">
      <alignment horizontal="right" vertical="center" wrapText="1" indent="1"/>
    </xf>
    <xf numFmtId="168" fontId="7" fillId="0" borderId="11" xfId="1" applyNumberFormat="1" applyFont="1" applyBorder="1" applyAlignment="1" applyProtection="1">
      <alignment horizontal="right" vertical="center" indent="1"/>
    </xf>
    <xf numFmtId="168" fontId="7" fillId="0" borderId="0" xfId="1" applyNumberFormat="1" applyFont="1" applyAlignment="1" applyProtection="1">
      <alignment horizontal="right" vertical="center" indent="1"/>
    </xf>
    <xf numFmtId="168" fontId="7" fillId="2" borderId="15" xfId="0" applyNumberFormat="1" applyFont="1" applyFill="1" applyBorder="1" applyAlignment="1" applyProtection="1">
      <alignment horizontal="right" vertical="center" indent="1"/>
    </xf>
    <xf numFmtId="0" fontId="7" fillId="0" borderId="30" xfId="0" applyFont="1" applyBorder="1" applyAlignment="1" applyProtection="1">
      <alignment vertical="center" wrapText="1"/>
    </xf>
    <xf numFmtId="173" fontId="16" fillId="0" borderId="30" xfId="0" applyNumberFormat="1" applyFont="1" applyBorder="1" applyAlignment="1" applyProtection="1">
      <alignment horizontal="right" vertical="center" wrapText="1" indent="1"/>
    </xf>
    <xf numFmtId="168" fontId="12" fillId="2" borderId="15" xfId="0" applyNumberFormat="1" applyFont="1" applyFill="1" applyBorder="1" applyAlignment="1" applyProtection="1">
      <alignment horizontal="right" vertical="center" indent="1"/>
    </xf>
    <xf numFmtId="168" fontId="12" fillId="0" borderId="0" xfId="0" applyNumberFormat="1" applyFont="1" applyAlignment="1" applyProtection="1">
      <alignment horizontal="right" vertical="center" indent="1"/>
    </xf>
    <xf numFmtId="0" fontId="12" fillId="0" borderId="30" xfId="0" applyFont="1" applyBorder="1" applyAlignment="1" applyProtection="1">
      <alignment horizontal="left" vertical="center" indent="1"/>
    </xf>
    <xf numFmtId="168" fontId="12" fillId="0" borderId="30" xfId="0" applyNumberFormat="1" applyFont="1" applyBorder="1" applyAlignment="1" applyProtection="1">
      <alignment horizontal="right" vertical="center" indent="1"/>
    </xf>
    <xf numFmtId="0" fontId="14" fillId="3" borderId="23" xfId="0" applyFont="1" applyFill="1" applyBorder="1" applyAlignment="1" applyProtection="1">
      <alignment horizontal="center" vertical="center"/>
    </xf>
    <xf numFmtId="0" fontId="14" fillId="3" borderId="23" xfId="0" applyFont="1" applyFill="1" applyBorder="1" applyAlignment="1" applyProtection="1">
      <alignment horizontal="right" vertical="center" indent="2"/>
    </xf>
    <xf numFmtId="0" fontId="14" fillId="3" borderId="22" xfId="0" applyFont="1" applyFill="1" applyBorder="1" applyAlignment="1" applyProtection="1">
      <alignment horizontal="right" vertical="center" indent="1"/>
    </xf>
    <xf numFmtId="171" fontId="2" fillId="0" borderId="39" xfId="0" applyNumberFormat="1" applyFont="1" applyFill="1" applyBorder="1" applyAlignment="1" applyProtection="1">
      <alignment horizontal="right" vertical="center" indent="1"/>
    </xf>
    <xf numFmtId="170" fontId="2" fillId="3" borderId="6" xfId="0" applyNumberFormat="1" applyFont="1" applyFill="1" applyBorder="1" applyAlignment="1" applyProtection="1">
      <alignment horizontal="left" vertical="center" indent="2"/>
    </xf>
    <xf numFmtId="168" fontId="8" fillId="3" borderId="7" xfId="0" applyNumberFormat="1" applyFont="1" applyFill="1" applyBorder="1" applyAlignment="1" applyProtection="1">
      <alignment horizontal="right" vertical="center" indent="1"/>
    </xf>
    <xf numFmtId="168" fontId="7" fillId="3" borderId="8" xfId="1" applyNumberFormat="1" applyFont="1" applyFill="1" applyBorder="1" applyAlignment="1" applyProtection="1">
      <alignment horizontal="right" vertical="center" indent="1"/>
    </xf>
    <xf numFmtId="0" fontId="4" fillId="0" borderId="46" xfId="0" applyFont="1" applyBorder="1" applyAlignment="1" applyProtection="1">
      <alignment horizontal="left" wrapText="1" indent="1"/>
    </xf>
    <xf numFmtId="0" fontId="4" fillId="0" borderId="47" xfId="0" applyFont="1" applyBorder="1" applyAlignment="1" applyProtection="1">
      <alignment horizontal="left" wrapText="1" indent="1"/>
    </xf>
    <xf numFmtId="0" fontId="2" fillId="0" borderId="47" xfId="0" applyFont="1" applyBorder="1" applyAlignment="1" applyProtection="1">
      <alignment horizontal="right" wrapText="1" indent="1"/>
    </xf>
    <xf numFmtId="172" fontId="16" fillId="0" borderId="49" xfId="0" applyNumberFormat="1" applyFont="1" applyBorder="1" applyAlignment="1" applyProtection="1">
      <alignment horizontal="right"/>
    </xf>
    <xf numFmtId="172" fontId="8" fillId="0" borderId="47" xfId="0" applyNumberFormat="1" applyFont="1" applyBorder="1" applyAlignment="1" applyProtection="1">
      <alignment horizontal="right" indent="1"/>
    </xf>
    <xf numFmtId="171" fontId="16" fillId="0" borderId="50" xfId="0" applyNumberFormat="1" applyFont="1" applyBorder="1" applyAlignment="1" applyProtection="1">
      <alignment horizontal="right"/>
    </xf>
    <xf numFmtId="0" fontId="11" fillId="0" borderId="48" xfId="0" applyFont="1" applyBorder="1" applyAlignment="1" applyProtection="1">
      <alignment vertical="center"/>
    </xf>
    <xf numFmtId="0" fontId="4" fillId="0" borderId="51" xfId="0" applyFont="1" applyBorder="1" applyAlignment="1" applyProtection="1">
      <alignment horizontal="left" wrapText="1" indent="1"/>
    </xf>
    <xf numFmtId="0" fontId="4" fillId="0" borderId="52" xfId="0" applyFont="1" applyBorder="1" applyAlignment="1" applyProtection="1">
      <alignment horizontal="left" wrapText="1" indent="1"/>
    </xf>
    <xf numFmtId="0" fontId="2" fillId="0" borderId="52" xfId="0" applyFont="1" applyBorder="1" applyAlignment="1" applyProtection="1">
      <alignment horizontal="right" wrapText="1" indent="1"/>
    </xf>
    <xf numFmtId="172" fontId="16" fillId="0" borderId="52" xfId="0" applyNumberFormat="1" applyFont="1" applyBorder="1" applyAlignment="1" applyProtection="1">
      <alignment horizontal="right"/>
    </xf>
    <xf numFmtId="172" fontId="8" fillId="0" borderId="52" xfId="0" applyNumberFormat="1" applyFont="1" applyBorder="1" applyAlignment="1" applyProtection="1">
      <alignment horizontal="right" indent="1"/>
    </xf>
    <xf numFmtId="171" fontId="16" fillId="0" borderId="53" xfId="0" applyNumberFormat="1" applyFont="1" applyBorder="1" applyAlignment="1" applyProtection="1">
      <alignment horizontal="right"/>
    </xf>
    <xf numFmtId="0" fontId="13" fillId="0" borderId="0" xfId="0" applyFont="1" applyAlignment="1" applyProtection="1">
      <alignment horizontal="left" vertical="top" wrapText="1" indent="1"/>
    </xf>
    <xf numFmtId="0" fontId="13" fillId="0" borderId="0" xfId="0" quotePrefix="1" applyFont="1" applyAlignment="1" applyProtection="1">
      <alignment horizontal="left" vertical="top" wrapText="1" indent="1"/>
    </xf>
    <xf numFmtId="0" fontId="13" fillId="0" borderId="0" xfId="0" quotePrefix="1" applyFont="1" applyAlignment="1" applyProtection="1">
      <alignment horizontal="right" vertical="top" wrapText="1" indent="1"/>
    </xf>
    <xf numFmtId="0" fontId="13" fillId="0" borderId="0" xfId="0" applyFont="1" applyAlignment="1" applyProtection="1">
      <alignment wrapText="1"/>
    </xf>
    <xf numFmtId="14" fontId="12" fillId="0" borderId="0" xfId="0" applyNumberFormat="1" applyFont="1" applyAlignment="1" applyProtection="1">
      <alignment horizontal="right" vertical="center" indent="1"/>
    </xf>
    <xf numFmtId="0" fontId="15" fillId="0" borderId="0" xfId="0" applyFont="1" applyAlignment="1" applyProtection="1">
      <alignment vertical="center"/>
    </xf>
    <xf numFmtId="171" fontId="16" fillId="0" borderId="39" xfId="0" applyNumberFormat="1" applyFont="1" applyBorder="1" applyAlignment="1" applyProtection="1">
      <alignment horizontal="right" vertical="center" indent="1"/>
    </xf>
    <xf numFmtId="0" fontId="2" fillId="0" borderId="45" xfId="0" applyFont="1" applyBorder="1" applyAlignment="1" applyProtection="1">
      <alignment horizontal="right" wrapText="1" indent="1"/>
    </xf>
    <xf numFmtId="172" fontId="8" fillId="0" borderId="45" xfId="0" applyNumberFormat="1" applyFont="1" applyBorder="1" applyAlignment="1" applyProtection="1">
      <alignment horizontal="right" indent="1"/>
    </xf>
    <xf numFmtId="172" fontId="23" fillId="0" borderId="42" xfId="0" applyNumberFormat="1" applyFont="1" applyBorder="1" applyAlignment="1" applyProtection="1">
      <alignment horizontal="right"/>
      <protection locked="0"/>
    </xf>
    <xf numFmtId="171" fontId="23" fillId="0" borderId="43" xfId="0" applyNumberFormat="1" applyFont="1" applyBorder="1" applyAlignment="1" applyProtection="1">
      <alignment horizontal="right"/>
      <protection locked="0"/>
    </xf>
    <xf numFmtId="0" fontId="23" fillId="0" borderId="5" xfId="0" applyFont="1" applyBorder="1" applyAlignment="1" applyProtection="1">
      <alignment horizontal="left" wrapText="1" indent="1"/>
    </xf>
    <xf numFmtId="0" fontId="23" fillId="0" borderId="54" xfId="0" quotePrefix="1" applyFont="1" applyBorder="1" applyAlignment="1" applyProtection="1">
      <alignment horizontal="left" vertical="top" wrapText="1" indent="1"/>
    </xf>
    <xf numFmtId="0" fontId="23" fillId="0" borderId="25" xfId="0" quotePrefix="1" applyFont="1" applyBorder="1" applyAlignment="1" applyProtection="1">
      <alignment horizontal="left" wrapText="1" indent="1"/>
    </xf>
    <xf numFmtId="0" fontId="23" fillId="0" borderId="23" xfId="0" quotePrefix="1" applyFont="1" applyBorder="1" applyAlignment="1" applyProtection="1">
      <alignment horizontal="left" vertical="top" wrapText="1" indent="1"/>
    </xf>
    <xf numFmtId="0" fontId="14" fillId="2" borderId="4" xfId="0" applyFont="1" applyFill="1" applyBorder="1" applyAlignment="1" applyProtection="1">
      <alignment horizontal="left" vertical="center" wrapText="1" indent="1"/>
    </xf>
    <xf numFmtId="0" fontId="14" fillId="2" borderId="23" xfId="0" applyFont="1" applyFill="1" applyBorder="1" applyAlignment="1" applyProtection="1">
      <alignment horizontal="left" vertical="center" wrapText="1" indent="1"/>
    </xf>
    <xf numFmtId="0" fontId="14" fillId="2" borderId="26" xfId="0" applyFont="1" applyFill="1" applyBorder="1" applyAlignment="1" applyProtection="1">
      <alignment horizontal="left" vertical="center" wrapText="1" indent="1"/>
    </xf>
    <xf numFmtId="170" fontId="8" fillId="2" borderId="17" xfId="0" applyNumberFormat="1" applyFont="1" applyFill="1" applyBorder="1" applyAlignment="1" applyProtection="1">
      <alignment horizontal="left" vertical="center" indent="1"/>
    </xf>
    <xf numFmtId="170" fontId="8" fillId="2" borderId="32" xfId="0" applyNumberFormat="1" applyFont="1" applyFill="1" applyBorder="1" applyAlignment="1" applyProtection="1">
      <alignment horizontal="left" vertical="center" indent="1"/>
    </xf>
    <xf numFmtId="170" fontId="8" fillId="2" borderId="28" xfId="0" applyNumberFormat="1" applyFont="1" applyFill="1" applyBorder="1" applyAlignment="1" applyProtection="1">
      <alignment horizontal="left" vertical="center" indent="1"/>
    </xf>
    <xf numFmtId="0" fontId="20" fillId="6" borderId="2" xfId="0" quotePrefix="1" applyFont="1" applyFill="1" applyBorder="1" applyAlignment="1" applyProtection="1">
      <alignment horizontal="center" vertical="center" wrapText="1"/>
    </xf>
    <xf numFmtId="0" fontId="20" fillId="6" borderId="30" xfId="0" applyFont="1" applyFill="1" applyBorder="1" applyAlignment="1" applyProtection="1">
      <alignment horizontal="center" vertical="center"/>
    </xf>
    <xf numFmtId="0" fontId="20" fillId="6" borderId="3" xfId="0" applyFont="1" applyFill="1" applyBorder="1" applyAlignment="1" applyProtection="1">
      <alignment horizontal="center" vertical="center"/>
    </xf>
    <xf numFmtId="0" fontId="8" fillId="0" borderId="0" xfId="0" applyFont="1" applyAlignment="1" applyProtection="1">
      <alignment horizontal="left" vertical="center" wrapText="1" indent="1"/>
    </xf>
    <xf numFmtId="0" fontId="15" fillId="0" borderId="0" xfId="0" applyFont="1" applyAlignment="1" applyProtection="1">
      <alignment horizontal="left" vertical="center" wrapText="1" indent="1"/>
    </xf>
    <xf numFmtId="166" fontId="19" fillId="0" borderId="27" xfId="0" applyNumberFormat="1" applyFont="1" applyBorder="1" applyAlignment="1" applyProtection="1">
      <alignment horizontal="right" vertical="center" wrapText="1" indent="1"/>
    </xf>
    <xf numFmtId="166" fontId="19" fillId="0" borderId="28" xfId="0" applyNumberFormat="1" applyFont="1" applyBorder="1" applyAlignment="1" applyProtection="1">
      <alignment horizontal="right" vertical="center" wrapText="1" indent="1"/>
    </xf>
    <xf numFmtId="168" fontId="13" fillId="2" borderId="27" xfId="0" applyNumberFormat="1" applyFont="1" applyFill="1" applyBorder="1" applyAlignment="1" applyProtection="1">
      <alignment horizontal="center" vertical="center"/>
    </xf>
    <xf numFmtId="168" fontId="13" fillId="2" borderId="28" xfId="0" applyNumberFormat="1" applyFont="1" applyFill="1" applyBorder="1" applyAlignment="1" applyProtection="1">
      <alignment horizontal="center" vertical="center"/>
    </xf>
    <xf numFmtId="0" fontId="14" fillId="0" borderId="0" xfId="0" applyFont="1" applyAlignment="1" applyProtection="1">
      <alignment horizontal="right" vertical="center" wrapText="1" indent="1"/>
    </xf>
    <xf numFmtId="0" fontId="14" fillId="0" borderId="40" xfId="0" applyFont="1" applyBorder="1" applyAlignment="1" applyProtection="1">
      <alignment horizontal="right" vertical="center" wrapText="1" indent="1"/>
    </xf>
    <xf numFmtId="0" fontId="7" fillId="0" borderId="30" xfId="0" applyFont="1" applyBorder="1" applyAlignment="1" applyProtection="1">
      <alignment vertical="center" wrapText="1"/>
    </xf>
    <xf numFmtId="0" fontId="9" fillId="0" borderId="0" xfId="0" applyFont="1" applyAlignment="1" applyProtection="1">
      <alignment horizontal="left" vertical="center" wrapText="1" indent="1"/>
    </xf>
    <xf numFmtId="0" fontId="2" fillId="0" borderId="24" xfId="0" applyFont="1" applyBorder="1" applyAlignment="1" applyProtection="1">
      <alignment horizontal="left" vertical="center" indent="1"/>
    </xf>
    <xf numFmtId="0" fontId="2" fillId="0" borderId="25" xfId="0" applyFont="1" applyBorder="1" applyAlignment="1" applyProtection="1">
      <alignment horizontal="left" vertical="center" indent="1"/>
    </xf>
    <xf numFmtId="0" fontId="2" fillId="0" borderId="31" xfId="0" applyFont="1" applyBorder="1" applyAlignment="1" applyProtection="1">
      <alignment horizontal="left" vertical="center" indent="1"/>
    </xf>
    <xf numFmtId="0" fontId="2" fillId="0" borderId="16" xfId="0" applyFont="1" applyBorder="1" applyAlignment="1" applyProtection="1">
      <alignment horizontal="left" vertical="center" indent="1"/>
    </xf>
    <xf numFmtId="0" fontId="2" fillId="0" borderId="33" xfId="0" applyFont="1" applyBorder="1" applyAlignment="1" applyProtection="1">
      <alignment horizontal="left" vertical="center" indent="1"/>
    </xf>
    <xf numFmtId="0" fontId="2" fillId="0" borderId="34" xfId="0" applyFont="1" applyBorder="1" applyAlignment="1" applyProtection="1">
      <alignment horizontal="left" vertical="center" indent="1"/>
    </xf>
    <xf numFmtId="172" fontId="2" fillId="0" borderId="38" xfId="0" applyNumberFormat="1" applyFont="1" applyFill="1" applyBorder="1" applyAlignment="1" applyProtection="1">
      <alignment horizontal="right" vertical="center" indent="2"/>
    </xf>
    <xf numFmtId="172" fontId="2" fillId="0" borderId="37" xfId="0" applyNumberFormat="1" applyFont="1" applyFill="1" applyBorder="1" applyAlignment="1" applyProtection="1">
      <alignment horizontal="right" vertical="center" indent="2"/>
    </xf>
    <xf numFmtId="0" fontId="16" fillId="0" borderId="35" xfId="0" applyFont="1" applyBorder="1" applyAlignment="1" applyProtection="1">
      <alignment horizontal="left" vertical="center" indent="1"/>
    </xf>
    <xf numFmtId="0" fontId="16" fillId="0" borderId="36" xfId="0" applyFont="1" applyBorder="1" applyAlignment="1" applyProtection="1">
      <alignment horizontal="left" vertical="center" indent="1"/>
    </xf>
    <xf numFmtId="0" fontId="16" fillId="0" borderId="37" xfId="0" applyFont="1" applyBorder="1" applyAlignment="1" applyProtection="1">
      <alignment horizontal="left" vertical="center" indent="1"/>
    </xf>
    <xf numFmtId="0" fontId="2" fillId="0" borderId="17" xfId="0" applyFont="1" applyBorder="1" applyAlignment="1" applyProtection="1">
      <alignment horizontal="left" vertical="center" indent="1"/>
    </xf>
    <xf numFmtId="0" fontId="2" fillId="0" borderId="32" xfId="0" applyFont="1" applyBorder="1" applyAlignment="1" applyProtection="1">
      <alignment horizontal="left" vertical="center" indent="1"/>
    </xf>
    <xf numFmtId="0" fontId="2" fillId="0" borderId="28" xfId="0" applyFont="1" applyBorder="1" applyAlignment="1" applyProtection="1">
      <alignment horizontal="left" vertical="center" indent="1"/>
    </xf>
    <xf numFmtId="166" fontId="4" fillId="3" borderId="7" xfId="0" applyNumberFormat="1" applyFont="1" applyFill="1" applyBorder="1" applyAlignment="1" applyProtection="1">
      <alignment horizontal="right" vertical="center" wrapText="1" indent="1"/>
    </xf>
    <xf numFmtId="172" fontId="16" fillId="0" borderId="38" xfId="0" applyNumberFormat="1" applyFont="1" applyBorder="1" applyAlignment="1" applyProtection="1">
      <alignment horizontal="right" vertical="center" indent="2"/>
    </xf>
    <xf numFmtId="172" fontId="16" fillId="0" borderId="37" xfId="0" applyNumberFormat="1" applyFont="1" applyBorder="1" applyAlignment="1" applyProtection="1">
      <alignment horizontal="right" vertical="center" indent="2"/>
    </xf>
    <xf numFmtId="0" fontId="11" fillId="0" borderId="0" xfId="0" applyFont="1" applyAlignment="1" applyProtection="1">
      <alignment horizontal="left" vertical="center"/>
    </xf>
    <xf numFmtId="0" fontId="14" fillId="4" borderId="2" xfId="0" applyFont="1" applyFill="1" applyBorder="1" applyAlignment="1" applyProtection="1">
      <alignment horizontal="left" vertical="center" wrapText="1" indent="1"/>
      <protection locked="0"/>
    </xf>
    <xf numFmtId="0" fontId="14" fillId="4" borderId="30" xfId="0" applyFont="1" applyFill="1" applyBorder="1" applyAlignment="1" applyProtection="1">
      <alignment horizontal="left" vertical="center" wrapText="1" indent="1"/>
      <protection locked="0"/>
    </xf>
    <xf numFmtId="0" fontId="14" fillId="4" borderId="3" xfId="0" applyFont="1" applyFill="1" applyBorder="1" applyAlignment="1" applyProtection="1">
      <alignment horizontal="left" vertical="center" wrapText="1" indent="1"/>
      <protection locked="0"/>
    </xf>
    <xf numFmtId="0" fontId="9" fillId="0" borderId="40" xfId="0" applyFont="1" applyBorder="1" applyAlignment="1" applyProtection="1">
      <alignment horizontal="left" vertical="center" wrapText="1" indent="1"/>
    </xf>
    <xf numFmtId="0" fontId="23" fillId="0" borderId="23" xfId="0" applyFont="1" applyBorder="1" applyAlignment="1" applyProtection="1">
      <alignment horizontal="left" vertical="top" wrapText="1" indent="1"/>
    </xf>
    <xf numFmtId="0" fontId="4" fillId="0" borderId="44" xfId="0" applyFont="1" applyBorder="1" applyAlignment="1" applyProtection="1">
      <alignment horizontal="left" wrapText="1" indent="1"/>
    </xf>
    <xf numFmtId="0" fontId="4" fillId="0" borderId="45" xfId="0" applyFont="1" applyBorder="1" applyAlignment="1" applyProtection="1">
      <alignment horizontal="left" wrapText="1" indent="1"/>
    </xf>
    <xf numFmtId="0" fontId="13" fillId="0" borderId="2" xfId="0" applyFont="1" applyBorder="1" applyAlignment="1" applyProtection="1">
      <alignment horizontal="left" vertical="top" wrapText="1" indent="1"/>
    </xf>
    <xf numFmtId="0" fontId="13" fillId="0" borderId="30" xfId="0" applyFont="1" applyBorder="1" applyAlignment="1" applyProtection="1">
      <alignment horizontal="left" vertical="top" wrapText="1" indent="1"/>
    </xf>
    <xf numFmtId="0" fontId="13" fillId="0" borderId="3" xfId="0" applyFont="1" applyBorder="1" applyAlignment="1" applyProtection="1">
      <alignment horizontal="left" vertical="top" wrapText="1" indent="1"/>
    </xf>
    <xf numFmtId="0" fontId="11" fillId="0" borderId="0" xfId="0" applyFont="1" applyAlignment="1" applyProtection="1">
      <alignment horizontal="left" vertical="center" wrapText="1" indent="1"/>
    </xf>
    <xf numFmtId="0" fontId="3" fillId="0" borderId="0" xfId="0" applyFont="1" applyAlignment="1" applyProtection="1">
      <alignment horizontal="left" vertical="center" wrapText="1" indent="1"/>
    </xf>
    <xf numFmtId="0" fontId="9" fillId="4" borderId="2" xfId="0" applyFont="1" applyFill="1" applyBorder="1" applyAlignment="1" applyProtection="1">
      <alignment horizontal="left" vertical="center" wrapText="1" indent="1"/>
      <protection locked="0"/>
    </xf>
    <xf numFmtId="0" fontId="9" fillId="4" borderId="30" xfId="0" applyFont="1" applyFill="1" applyBorder="1" applyAlignment="1" applyProtection="1">
      <alignment horizontal="left" vertical="center" wrapText="1" indent="1"/>
      <protection locked="0"/>
    </xf>
    <xf numFmtId="0" fontId="9" fillId="4" borderId="3" xfId="0" applyFont="1" applyFill="1" applyBorder="1" applyAlignment="1" applyProtection="1">
      <alignment horizontal="left" vertical="center" wrapText="1" indent="1"/>
      <protection locked="0"/>
    </xf>
    <xf numFmtId="0" fontId="12" fillId="2" borderId="2" xfId="0" applyFont="1" applyFill="1" applyBorder="1" applyAlignment="1" applyProtection="1">
      <alignment horizontal="right" vertical="center" indent="1"/>
    </xf>
    <xf numFmtId="0" fontId="12" fillId="2" borderId="30" xfId="0" applyFont="1" applyFill="1" applyBorder="1" applyAlignment="1" applyProtection="1">
      <alignment horizontal="right" vertical="center" indent="1"/>
    </xf>
    <xf numFmtId="0" fontId="12" fillId="2" borderId="41" xfId="0" applyFont="1" applyFill="1" applyBorder="1" applyAlignment="1" applyProtection="1">
      <alignment horizontal="right" vertical="center" indent="1"/>
    </xf>
    <xf numFmtId="0" fontId="8" fillId="2" borderId="14" xfId="0" applyFont="1" applyFill="1" applyBorder="1" applyAlignment="1" applyProtection="1">
      <alignment horizontal="left" vertical="center" indent="1"/>
    </xf>
    <xf numFmtId="0" fontId="8" fillId="2" borderId="19" xfId="0" applyFont="1" applyFill="1" applyBorder="1" applyAlignment="1" applyProtection="1">
      <alignment horizontal="left" vertical="center" indent="1"/>
    </xf>
    <xf numFmtId="0" fontId="19" fillId="0" borderId="27" xfId="0" applyFont="1" applyBorder="1" applyAlignment="1" applyProtection="1">
      <alignment horizontal="right" vertical="center" wrapText="1" indent="1"/>
    </xf>
    <xf numFmtId="0" fontId="19" fillId="0" borderId="28" xfId="0" applyFont="1" applyBorder="1" applyAlignment="1" applyProtection="1">
      <alignment horizontal="right" vertical="center" wrapText="1" inden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1" fillId="0" borderId="2" xfId="0" quotePrefix="1" applyFont="1" applyBorder="1" applyAlignment="1">
      <alignment horizontal="left" vertical="top" wrapText="1" indent="1"/>
    </xf>
    <xf numFmtId="0" fontId="21" fillId="0" borderId="30" xfId="0" quotePrefix="1" applyFont="1" applyBorder="1" applyAlignment="1">
      <alignment horizontal="left" vertical="top" wrapText="1" indent="1"/>
    </xf>
    <xf numFmtId="0" fontId="4" fillId="0" borderId="30" xfId="0" quotePrefix="1" applyFont="1" applyBorder="1" applyAlignment="1">
      <alignment horizontal="right" vertical="top" wrapText="1" indent="1"/>
    </xf>
    <xf numFmtId="0" fontId="4" fillId="0" borderId="3" xfId="0" quotePrefix="1" applyFont="1" applyBorder="1" applyAlignment="1">
      <alignment horizontal="right" vertical="top" wrapText="1" indent="1"/>
    </xf>
  </cellXfs>
  <cellStyles count="2">
    <cellStyle name="Monétaire" xfId="1" builtinId="4"/>
    <cellStyle name="Normal" xfId="0" builtinId="0"/>
  </cellStyles>
  <dxfs count="0"/>
  <tableStyles count="0" defaultTableStyle="TableStyleMedium2" defaultPivotStyle="PivotStyleLight16"/>
  <colors>
    <mruColors>
      <color rgb="FFE2F9FA"/>
      <color rgb="FF25ADAD"/>
      <color rgb="FF00805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66675</xdr:colOff>
      <xdr:row>4</xdr:row>
      <xdr:rowOff>0</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 y="0"/>
          <a:ext cx="6591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1266825</xdr:colOff>
      <xdr:row>0</xdr:row>
      <xdr:rowOff>95250</xdr:rowOff>
    </xdr:from>
    <xdr:to>
      <xdr:col>5</xdr:col>
      <xdr:colOff>1917778</xdr:colOff>
      <xdr:row>0</xdr:row>
      <xdr:rowOff>771965</xdr:rowOff>
    </xdr:to>
    <xdr:pic>
      <xdr:nvPicPr>
        <xdr:cNvPr id="11" name="Image 10">
          <a:extLst>
            <a:ext uri="{FF2B5EF4-FFF2-40B4-BE49-F238E27FC236}">
              <a16:creationId xmlns:a16="http://schemas.microsoft.com/office/drawing/2014/main" id="{535C7E0F-B1B3-4CAD-899B-228AFB562F54}"/>
            </a:ext>
          </a:extLst>
        </xdr:cNvPr>
        <xdr:cNvPicPr>
          <a:picLocks noChangeAspect="1"/>
        </xdr:cNvPicPr>
      </xdr:nvPicPr>
      <xdr:blipFill>
        <a:blip xmlns:r="http://schemas.openxmlformats.org/officeDocument/2006/relationships" r:embed="rId2"/>
        <a:stretch>
          <a:fillRect/>
        </a:stretch>
      </xdr:blipFill>
      <xdr:spPr>
        <a:xfrm>
          <a:off x="6076950" y="95250"/>
          <a:ext cx="2365453" cy="67671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G46"/>
  <sheetViews>
    <sheetView tabSelected="1" showRuler="0" zoomScaleNormal="100" workbookViewId="0">
      <selection activeCell="D2" sqref="D2:F2"/>
    </sheetView>
  </sheetViews>
  <sheetFormatPr baseColWidth="10" defaultRowHeight="24.95" customHeight="1" x14ac:dyDescent="0.2"/>
  <cols>
    <col min="1" max="1" width="20.7109375" style="46" customWidth="1"/>
    <col min="2" max="2" width="17.42578125" style="46" customWidth="1"/>
    <col min="3" max="3" width="8.28515625" style="46" customWidth="1"/>
    <col min="4" max="4" width="25.7109375" style="46" customWidth="1"/>
    <col min="5" max="5" width="25.7109375" style="49" customWidth="1"/>
    <col min="6" max="7" width="30.85546875" style="46" customWidth="1"/>
    <col min="8" max="16384" width="11.42578125" style="46"/>
  </cols>
  <sheetData>
    <row r="1" spans="1:7" ht="76.5" customHeight="1" x14ac:dyDescent="0.2">
      <c r="A1" s="130" t="s">
        <v>43</v>
      </c>
      <c r="B1" s="130"/>
      <c r="C1" s="130"/>
      <c r="D1" s="130"/>
      <c r="E1" s="44"/>
      <c r="F1" s="45"/>
    </row>
    <row r="2" spans="1:7" ht="39.950000000000003" customHeight="1" x14ac:dyDescent="0.2">
      <c r="A2" s="130" t="s">
        <v>52</v>
      </c>
      <c r="B2" s="130"/>
      <c r="C2" s="152"/>
      <c r="D2" s="161"/>
      <c r="E2" s="162"/>
      <c r="F2" s="163"/>
    </row>
    <row r="3" spans="1:7" ht="5.0999999999999996" customHeight="1" x14ac:dyDescent="0.2">
      <c r="A3" s="47"/>
      <c r="B3" s="48"/>
      <c r="C3" s="48"/>
      <c r="D3" s="159"/>
      <c r="E3" s="159"/>
      <c r="F3" s="159"/>
      <c r="G3" s="49"/>
    </row>
    <row r="4" spans="1:7" ht="39.950000000000003" customHeight="1" x14ac:dyDescent="0.2">
      <c r="A4" s="130" t="s">
        <v>55</v>
      </c>
      <c r="B4" s="130"/>
      <c r="C4" s="130"/>
      <c r="D4" s="149"/>
      <c r="E4" s="150"/>
      <c r="F4" s="151"/>
    </row>
    <row r="5" spans="1:7" ht="5.0999999999999996" customHeight="1" x14ac:dyDescent="0.2">
      <c r="A5" s="47"/>
      <c r="B5" s="48"/>
      <c r="C5" s="48"/>
      <c r="D5" s="121"/>
      <c r="E5" s="121"/>
      <c r="F5" s="121"/>
      <c r="G5" s="49"/>
    </row>
    <row r="6" spans="1:7" ht="39.950000000000003" customHeight="1" x14ac:dyDescent="0.2">
      <c r="A6" s="160" t="s">
        <v>54</v>
      </c>
      <c r="B6" s="160"/>
      <c r="C6" s="160"/>
      <c r="D6" s="149"/>
      <c r="E6" s="150"/>
      <c r="F6" s="151"/>
    </row>
    <row r="7" spans="1:7" ht="5.0999999999999996" customHeight="1" x14ac:dyDescent="0.2">
      <c r="A7" s="47"/>
      <c r="B7" s="48"/>
      <c r="C7" s="48"/>
      <c r="D7" s="148"/>
      <c r="E7" s="148"/>
      <c r="F7" s="148"/>
      <c r="G7" s="49"/>
    </row>
    <row r="8" spans="1:7" ht="15" customHeight="1" x14ac:dyDescent="0.2">
      <c r="A8" s="122" t="s">
        <v>19</v>
      </c>
      <c r="B8" s="122"/>
      <c r="C8" s="148" t="s">
        <v>37</v>
      </c>
      <c r="D8" s="148"/>
      <c r="E8" s="148"/>
      <c r="F8" s="148"/>
    </row>
    <row r="9" spans="1:7" ht="15" customHeight="1" x14ac:dyDescent="0.2">
      <c r="A9" s="122" t="s">
        <v>36</v>
      </c>
      <c r="B9" s="122"/>
      <c r="C9" s="148" t="s">
        <v>38</v>
      </c>
      <c r="D9" s="148"/>
      <c r="E9" s="148"/>
      <c r="F9" s="148"/>
    </row>
    <row r="10" spans="1:7" ht="25.5" customHeight="1" x14ac:dyDescent="0.2">
      <c r="A10" s="159" t="s">
        <v>35</v>
      </c>
      <c r="B10" s="159"/>
      <c r="C10" s="159"/>
      <c r="D10" s="159"/>
      <c r="E10" s="159"/>
      <c r="F10" s="159"/>
    </row>
    <row r="11" spans="1:7" ht="9.9499999999999993" customHeight="1" x14ac:dyDescent="0.2">
      <c r="A11" s="50"/>
      <c r="B11" s="50"/>
      <c r="C11" s="49"/>
      <c r="D11" s="49"/>
      <c r="F11" s="49"/>
    </row>
    <row r="12" spans="1:7" ht="39.950000000000003" customHeight="1" x14ac:dyDescent="0.2">
      <c r="A12" s="127" t="s">
        <v>40</v>
      </c>
      <c r="B12" s="128"/>
      <c r="C12" s="39">
        <v>1</v>
      </c>
      <c r="D12" s="51"/>
      <c r="E12" s="52" t="s">
        <v>39</v>
      </c>
      <c r="F12" s="40">
        <v>2018</v>
      </c>
      <c r="G12" s="101"/>
    </row>
    <row r="13" spans="1:7" ht="9.9499999999999993" customHeight="1" x14ac:dyDescent="0.2">
      <c r="A13" s="53"/>
      <c r="B13" s="54"/>
      <c r="C13" s="55"/>
    </row>
    <row r="14" spans="1:7" ht="57" customHeight="1" x14ac:dyDescent="0.2">
      <c r="A14" s="112" t="s">
        <v>31</v>
      </c>
      <c r="B14" s="113"/>
      <c r="C14" s="114"/>
      <c r="D14" s="56" t="s">
        <v>20</v>
      </c>
      <c r="E14" s="56" t="s">
        <v>21</v>
      </c>
      <c r="F14" s="57" t="s">
        <v>5</v>
      </c>
      <c r="G14" s="58"/>
    </row>
    <row r="15" spans="1:7" ht="24.95" customHeight="1" x14ac:dyDescent="0.2">
      <c r="A15" s="59">
        <v>4.91</v>
      </c>
      <c r="B15" s="123" t="s">
        <v>1</v>
      </c>
      <c r="C15" s="124"/>
      <c r="D15" s="41">
        <v>0</v>
      </c>
      <c r="E15" s="41">
        <v>0</v>
      </c>
      <c r="F15" s="61">
        <f>D15+E15</f>
        <v>0</v>
      </c>
      <c r="G15" s="69"/>
    </row>
    <row r="16" spans="1:7" ht="27" customHeight="1" x14ac:dyDescent="0.2">
      <c r="A16" s="115" t="s">
        <v>25</v>
      </c>
      <c r="B16" s="116"/>
      <c r="C16" s="117"/>
      <c r="D16" s="125" t="s">
        <v>26</v>
      </c>
      <c r="E16" s="126"/>
      <c r="F16" s="62"/>
      <c r="G16" s="69"/>
    </row>
    <row r="17" spans="1:7" ht="24.95" customHeight="1" x14ac:dyDescent="0.2">
      <c r="A17" s="59">
        <v>4.1100000000000003</v>
      </c>
      <c r="B17" s="123" t="s">
        <v>2</v>
      </c>
      <c r="C17" s="124"/>
      <c r="D17" s="41">
        <v>0</v>
      </c>
      <c r="E17" s="41">
        <v>0</v>
      </c>
      <c r="F17" s="61">
        <f t="shared" ref="F17:F19" si="0">D17+E17</f>
        <v>0</v>
      </c>
      <c r="G17" s="69"/>
    </row>
    <row r="18" spans="1:7" ht="24.95" customHeight="1" x14ac:dyDescent="0.2">
      <c r="A18" s="59">
        <v>4.12</v>
      </c>
      <c r="B18" s="123" t="s">
        <v>12</v>
      </c>
      <c r="C18" s="124"/>
      <c r="D18" s="41">
        <v>0</v>
      </c>
      <c r="E18" s="41">
        <v>0</v>
      </c>
      <c r="F18" s="61">
        <f t="shared" si="0"/>
        <v>0</v>
      </c>
      <c r="G18" s="69"/>
    </row>
    <row r="19" spans="1:7" ht="24.95" customHeight="1" x14ac:dyDescent="0.2">
      <c r="A19" s="59">
        <v>4.13</v>
      </c>
      <c r="B19" s="123" t="s">
        <v>3</v>
      </c>
      <c r="C19" s="124"/>
      <c r="D19" s="41">
        <v>0</v>
      </c>
      <c r="E19" s="41">
        <v>0</v>
      </c>
      <c r="F19" s="61">
        <f t="shared" si="0"/>
        <v>0</v>
      </c>
      <c r="G19" s="69"/>
    </row>
    <row r="20" spans="1:7" ht="24.95" customHeight="1" x14ac:dyDescent="0.2">
      <c r="A20" s="59">
        <v>4.1399999999999997</v>
      </c>
      <c r="B20" s="123" t="s">
        <v>4</v>
      </c>
      <c r="C20" s="124"/>
      <c r="D20" s="41">
        <v>0</v>
      </c>
      <c r="E20" s="41">
        <v>0</v>
      </c>
      <c r="F20" s="61">
        <f>D20+E20</f>
        <v>0</v>
      </c>
      <c r="G20" s="69"/>
    </row>
    <row r="21" spans="1:7" ht="24.95" customHeight="1" x14ac:dyDescent="0.2">
      <c r="A21" s="59">
        <v>4.21</v>
      </c>
      <c r="B21" s="123" t="s">
        <v>11</v>
      </c>
      <c r="C21" s="124"/>
      <c r="D21" s="41">
        <v>0</v>
      </c>
      <c r="E21" s="41">
        <v>0</v>
      </c>
      <c r="F21" s="61">
        <f>IF((D21+E21)&gt;30000,((D21+E21)-30000),0)</f>
        <v>0</v>
      </c>
      <c r="G21" s="69"/>
    </row>
    <row r="22" spans="1:7" ht="24.95" customHeight="1" x14ac:dyDescent="0.2">
      <c r="A22" s="59">
        <v>4.3099999999999996</v>
      </c>
      <c r="B22" s="123" t="s">
        <v>10</v>
      </c>
      <c r="C22" s="124"/>
      <c r="D22" s="41">
        <v>0</v>
      </c>
      <c r="E22" s="41">
        <v>0</v>
      </c>
      <c r="F22" s="61">
        <f>IF((D22+E22)&gt;15000,((D22+E22)-15000),0)</f>
        <v>0</v>
      </c>
      <c r="G22" s="69"/>
    </row>
    <row r="23" spans="1:7" ht="27" customHeight="1" x14ac:dyDescent="0.2">
      <c r="A23" s="115" t="s">
        <v>29</v>
      </c>
      <c r="B23" s="116"/>
      <c r="C23" s="117"/>
      <c r="D23" s="125" t="s">
        <v>27</v>
      </c>
      <c r="E23" s="126"/>
      <c r="F23" s="62"/>
      <c r="G23" s="69"/>
    </row>
    <row r="24" spans="1:7" ht="24.95" customHeight="1" x14ac:dyDescent="0.2">
      <c r="A24" s="60">
        <v>7.91</v>
      </c>
      <c r="B24" s="123" t="s">
        <v>28</v>
      </c>
      <c r="C24" s="124"/>
      <c r="D24" s="41">
        <v>0</v>
      </c>
      <c r="E24" s="41">
        <v>0</v>
      </c>
      <c r="F24" s="61">
        <f>(D24+E24)*5%</f>
        <v>0</v>
      </c>
      <c r="G24" s="69"/>
    </row>
    <row r="25" spans="1:7" ht="24.95" customHeight="1" x14ac:dyDescent="0.2">
      <c r="A25" s="129"/>
      <c r="B25" s="129"/>
      <c r="C25" s="129"/>
      <c r="D25" s="129"/>
      <c r="E25" s="129"/>
      <c r="F25" s="129"/>
      <c r="G25" s="63"/>
    </row>
    <row r="26" spans="1:7" ht="57" customHeight="1" x14ac:dyDescent="0.2">
      <c r="A26" s="112" t="s">
        <v>6</v>
      </c>
      <c r="B26" s="113"/>
      <c r="C26" s="114"/>
      <c r="D26" s="56" t="s">
        <v>20</v>
      </c>
      <c r="E26" s="56" t="s">
        <v>21</v>
      </c>
      <c r="F26" s="57" t="s">
        <v>5</v>
      </c>
      <c r="G26" s="58"/>
    </row>
    <row r="27" spans="1:7" ht="35.1" customHeight="1" x14ac:dyDescent="0.2">
      <c r="A27" s="64" t="s">
        <v>7</v>
      </c>
      <c r="B27" s="169" t="s">
        <v>9</v>
      </c>
      <c r="C27" s="170"/>
      <c r="D27" s="41">
        <v>0</v>
      </c>
      <c r="E27" s="41">
        <v>0</v>
      </c>
      <c r="F27" s="65">
        <f>(D27+E27)*0.8</f>
        <v>0</v>
      </c>
      <c r="G27" s="66"/>
    </row>
    <row r="28" spans="1:7" ht="35.1" customHeight="1" x14ac:dyDescent="0.2">
      <c r="A28" s="67" t="s">
        <v>8</v>
      </c>
      <c r="B28" s="123" t="s">
        <v>28</v>
      </c>
      <c r="C28" s="124"/>
      <c r="D28" s="42">
        <v>0</v>
      </c>
      <c r="E28" s="42">
        <v>0</v>
      </c>
      <c r="F28" s="68">
        <f>(D28+E28)*5%</f>
        <v>0</v>
      </c>
      <c r="G28" s="69"/>
    </row>
    <row r="29" spans="1:7" ht="9.9499999999999993" customHeight="1" x14ac:dyDescent="0.2">
      <c r="A29" s="129"/>
      <c r="B29" s="129"/>
      <c r="C29" s="129"/>
      <c r="D29" s="129"/>
      <c r="E29" s="129"/>
      <c r="F29" s="129"/>
      <c r="G29" s="63"/>
    </row>
    <row r="30" spans="1:7" ht="24.95" customHeight="1" x14ac:dyDescent="0.2">
      <c r="A30" s="167" t="s">
        <v>30</v>
      </c>
      <c r="B30" s="168"/>
      <c r="C30" s="168"/>
      <c r="D30" s="168"/>
      <c r="E30" s="168"/>
      <c r="F30" s="70">
        <f>IF(C12&gt;=2,(C12-1)*-11500,0)</f>
        <v>0</v>
      </c>
      <c r="G30" s="63"/>
    </row>
    <row r="31" spans="1:7" ht="9.9499999999999993" customHeight="1" x14ac:dyDescent="0.2">
      <c r="A31" s="71"/>
      <c r="B31" s="71"/>
      <c r="C31" s="71"/>
      <c r="D31" s="71"/>
      <c r="E31" s="71"/>
      <c r="F31" s="72"/>
      <c r="G31" s="63"/>
    </row>
    <row r="32" spans="1:7" ht="24.95" customHeight="1" x14ac:dyDescent="0.2">
      <c r="A32" s="164" t="s">
        <v>53</v>
      </c>
      <c r="B32" s="165"/>
      <c r="C32" s="165"/>
      <c r="D32" s="165"/>
      <c r="E32" s="166"/>
      <c r="F32" s="73">
        <f>SUM(F15:F24,F27:F28,F30)</f>
        <v>0</v>
      </c>
      <c r="G32" s="74"/>
    </row>
    <row r="33" spans="1:7" ht="9.9499999999999993" customHeight="1" x14ac:dyDescent="0.2">
      <c r="A33" s="75"/>
      <c r="B33" s="75"/>
      <c r="C33" s="75"/>
      <c r="D33" s="75"/>
      <c r="E33" s="75"/>
      <c r="F33" s="76"/>
      <c r="G33" s="74"/>
    </row>
    <row r="34" spans="1:7" s="102" customFormat="1" ht="20.100000000000001" customHeight="1" x14ac:dyDescent="0.2">
      <c r="A34" s="118" t="s">
        <v>50</v>
      </c>
      <c r="B34" s="119"/>
      <c r="C34" s="119"/>
      <c r="D34" s="119"/>
      <c r="E34" s="119"/>
      <c r="F34" s="120"/>
    </row>
    <row r="35" spans="1:7" ht="24.95" customHeight="1" x14ac:dyDescent="0.2">
      <c r="A35" s="131" t="s">
        <v>23</v>
      </c>
      <c r="B35" s="132"/>
      <c r="C35" s="133"/>
      <c r="D35" s="77" t="s">
        <v>24</v>
      </c>
      <c r="E35" s="78" t="s">
        <v>32</v>
      </c>
      <c r="F35" s="79" t="s">
        <v>33</v>
      </c>
    </row>
    <row r="36" spans="1:7" ht="24.95" customHeight="1" x14ac:dyDescent="0.2">
      <c r="A36" s="134"/>
      <c r="B36" s="135"/>
      <c r="C36" s="136"/>
      <c r="D36" s="137" t="str">
        <f>IF(F32=0,"xx",VLOOKUP($F$32,'TARIFS 2019'!A3:I40,5,4))</f>
        <v>xx</v>
      </c>
      <c r="E36" s="138"/>
      <c r="F36" s="80" t="str">
        <f>IF(F32=0,"xx",VLOOKUP($F$32,'TARIFS 2019'!A3:I40,8,4))</f>
        <v>xx</v>
      </c>
    </row>
    <row r="37" spans="1:7" ht="5.0999999999999996" customHeight="1" x14ac:dyDescent="0.2">
      <c r="A37" s="81"/>
      <c r="B37" s="145"/>
      <c r="C37" s="145"/>
      <c r="D37" s="82"/>
      <c r="E37" s="82"/>
      <c r="F37" s="83"/>
      <c r="G37" s="69"/>
    </row>
    <row r="38" spans="1:7" ht="24.95" customHeight="1" x14ac:dyDescent="0.2">
      <c r="A38" s="142" t="s">
        <v>34</v>
      </c>
      <c r="B38" s="143"/>
      <c r="C38" s="144"/>
      <c r="D38" s="137" t="str">
        <f>IF(F32=0,"xx",VLOOKUP($F$32,'TARIFS 2019'!A3:I40,6,4))</f>
        <v>xx</v>
      </c>
      <c r="E38" s="138"/>
      <c r="F38" s="80" t="str">
        <f>IF(F32=0,"xx",VLOOKUP($F$32,'TARIFS 2019'!A3:I40,9,4))</f>
        <v>xx</v>
      </c>
    </row>
    <row r="39" spans="1:7" ht="24.95" hidden="1" customHeight="1" x14ac:dyDescent="0.2">
      <c r="A39" s="139" t="s">
        <v>22</v>
      </c>
      <c r="B39" s="140"/>
      <c r="C39" s="141"/>
      <c r="D39" s="146">
        <v>1.25</v>
      </c>
      <c r="E39" s="147"/>
      <c r="F39" s="103">
        <v>0</v>
      </c>
    </row>
    <row r="40" spans="1:7" ht="55.5" customHeight="1" x14ac:dyDescent="0.25">
      <c r="A40" s="154" t="s">
        <v>49</v>
      </c>
      <c r="B40" s="155"/>
      <c r="C40" s="104" t="s">
        <v>47</v>
      </c>
      <c r="D40" s="106"/>
      <c r="E40" s="105" t="s">
        <v>48</v>
      </c>
      <c r="F40" s="107"/>
    </row>
    <row r="41" spans="1:7" ht="9" customHeight="1" x14ac:dyDescent="0.25">
      <c r="A41" s="84"/>
      <c r="B41" s="85"/>
      <c r="C41" s="86"/>
      <c r="D41" s="87"/>
      <c r="E41" s="88"/>
      <c r="F41" s="89"/>
      <c r="G41" s="90"/>
    </row>
    <row r="42" spans="1:7" ht="29.25" customHeight="1" x14ac:dyDescent="0.2">
      <c r="A42" s="156" t="s">
        <v>51</v>
      </c>
      <c r="B42" s="157"/>
      <c r="C42" s="157"/>
      <c r="D42" s="157"/>
      <c r="E42" s="157"/>
      <c r="F42" s="158"/>
    </row>
    <row r="43" spans="1:7" ht="84" customHeight="1" x14ac:dyDescent="0.25">
      <c r="A43" s="108" t="s">
        <v>57</v>
      </c>
      <c r="B43" s="153"/>
      <c r="C43" s="153"/>
      <c r="D43" s="110" t="s">
        <v>56</v>
      </c>
      <c r="E43" s="111"/>
      <c r="F43" s="109" t="s">
        <v>58</v>
      </c>
    </row>
    <row r="44" spans="1:7" ht="9" customHeight="1" x14ac:dyDescent="0.25">
      <c r="A44" s="91"/>
      <c r="B44" s="92"/>
      <c r="C44" s="93"/>
      <c r="D44" s="94"/>
      <c r="E44" s="95"/>
      <c r="F44" s="96"/>
      <c r="G44" s="90"/>
    </row>
    <row r="45" spans="1:7" ht="24.95" customHeight="1" x14ac:dyDescent="0.2">
      <c r="A45" s="97"/>
      <c r="B45" s="97"/>
      <c r="C45" s="97"/>
      <c r="D45" s="98"/>
      <c r="E45" s="98"/>
      <c r="F45" s="99" t="s">
        <v>44</v>
      </c>
    </row>
    <row r="46" spans="1:7" ht="24.95" customHeight="1" x14ac:dyDescent="0.2">
      <c r="A46" s="100"/>
      <c r="B46" s="100"/>
      <c r="C46" s="100"/>
      <c r="D46" s="100"/>
      <c r="E46" s="100"/>
      <c r="F46" s="100"/>
    </row>
  </sheetData>
  <sheetProtection sheet="1" objects="1" scenarios="1" selectLockedCells="1"/>
  <mergeCells count="47">
    <mergeCell ref="D4:F4"/>
    <mergeCell ref="A4:C4"/>
    <mergeCell ref="A2:C2"/>
    <mergeCell ref="B43:C43"/>
    <mergeCell ref="A40:B40"/>
    <mergeCell ref="A42:F42"/>
    <mergeCell ref="A10:F10"/>
    <mergeCell ref="A6:C6"/>
    <mergeCell ref="D6:F6"/>
    <mergeCell ref="D7:F7"/>
    <mergeCell ref="D3:F3"/>
    <mergeCell ref="D2:F2"/>
    <mergeCell ref="A32:E32"/>
    <mergeCell ref="A30:E30"/>
    <mergeCell ref="A26:C26"/>
    <mergeCell ref="B27:C27"/>
    <mergeCell ref="A1:D1"/>
    <mergeCell ref="A35:C36"/>
    <mergeCell ref="D38:E38"/>
    <mergeCell ref="A39:C39"/>
    <mergeCell ref="A38:C38"/>
    <mergeCell ref="B37:C37"/>
    <mergeCell ref="D36:E36"/>
    <mergeCell ref="D39:E39"/>
    <mergeCell ref="B15:C15"/>
    <mergeCell ref="B17:C17"/>
    <mergeCell ref="B18:C18"/>
    <mergeCell ref="D23:E23"/>
    <mergeCell ref="B22:C22"/>
    <mergeCell ref="C8:F8"/>
    <mergeCell ref="A8:B8"/>
    <mergeCell ref="C9:F9"/>
    <mergeCell ref="A14:C14"/>
    <mergeCell ref="A23:C23"/>
    <mergeCell ref="A34:F34"/>
    <mergeCell ref="D5:F5"/>
    <mergeCell ref="A9:B9"/>
    <mergeCell ref="B19:C19"/>
    <mergeCell ref="B20:C20"/>
    <mergeCell ref="A16:C16"/>
    <mergeCell ref="D16:E16"/>
    <mergeCell ref="A12:B12"/>
    <mergeCell ref="B28:C28"/>
    <mergeCell ref="A29:F29"/>
    <mergeCell ref="B24:C24"/>
    <mergeCell ref="A25:F25"/>
    <mergeCell ref="B21:C21"/>
  </mergeCells>
  <printOptions horizontalCentered="1" verticalCentered="1"/>
  <pageMargins left="0.39370078740157483" right="0.39370078740157483" top="0.39370078740157483" bottom="0.39370078740157483" header="0.27559055118110237" footer="0.27559055118110237"/>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43"/>
  <sheetViews>
    <sheetView workbookViewId="0">
      <selection activeCell="C49" sqref="C49"/>
    </sheetView>
  </sheetViews>
  <sheetFormatPr baseColWidth="10" defaultRowHeight="12.75" x14ac:dyDescent="0.2"/>
  <cols>
    <col min="1" max="1" width="11.7109375" style="1" customWidth="1"/>
    <col min="2" max="2" width="5.7109375" style="1" customWidth="1"/>
    <col min="3" max="3" width="14.140625" style="1" customWidth="1"/>
    <col min="4" max="4" width="3.7109375" customWidth="1"/>
    <col min="5" max="5" width="18.7109375" style="1" customWidth="1"/>
    <col min="6" max="6" width="18.7109375" customWidth="1"/>
    <col min="7" max="7" width="3.7109375" customWidth="1"/>
    <col min="8" max="8" width="18.7109375" customWidth="1"/>
    <col min="9" max="9" width="18.7109375" style="1" customWidth="1"/>
    <col min="10" max="10" width="17.42578125" customWidth="1"/>
  </cols>
  <sheetData>
    <row r="1" spans="1:11" ht="35.25" customHeight="1" x14ac:dyDescent="0.2">
      <c r="A1" s="171" t="s">
        <v>46</v>
      </c>
      <c r="B1" s="173"/>
      <c r="C1" s="172"/>
      <c r="D1" s="2"/>
      <c r="E1" s="171" t="s">
        <v>18</v>
      </c>
      <c r="F1" s="172"/>
      <c r="G1" s="2"/>
      <c r="H1" s="171" t="s">
        <v>13</v>
      </c>
      <c r="I1" s="172"/>
      <c r="J1" s="3"/>
    </row>
    <row r="2" spans="1:11" ht="45" x14ac:dyDescent="0.2">
      <c r="A2" s="174" t="s">
        <v>17</v>
      </c>
      <c r="B2" s="175"/>
      <c r="C2" s="176"/>
      <c r="D2" s="2"/>
      <c r="E2" s="4" t="s">
        <v>14</v>
      </c>
      <c r="F2" s="5" t="s">
        <v>16</v>
      </c>
      <c r="G2" s="2"/>
      <c r="H2" s="4" t="s">
        <v>15</v>
      </c>
      <c r="I2" s="5" t="s">
        <v>16</v>
      </c>
      <c r="J2" s="38">
        <v>8.35</v>
      </c>
      <c r="K2" s="38">
        <v>9.6</v>
      </c>
    </row>
    <row r="3" spans="1:11" ht="15" x14ac:dyDescent="0.25">
      <c r="A3" s="6">
        <v>-10000</v>
      </c>
      <c r="B3" s="7" t="s">
        <v>0</v>
      </c>
      <c r="C3" s="8">
        <v>40000</v>
      </c>
      <c r="D3" s="9"/>
      <c r="E3" s="10">
        <v>2</v>
      </c>
      <c r="F3" s="11">
        <f>$J$2-E3</f>
        <v>6.35</v>
      </c>
      <c r="G3" s="9"/>
      <c r="H3" s="12">
        <v>2.5</v>
      </c>
      <c r="I3" s="13">
        <f>$K$2-H3</f>
        <v>7.1</v>
      </c>
    </row>
    <row r="4" spans="1:11" ht="15" x14ac:dyDescent="0.25">
      <c r="A4" s="14">
        <v>40001</v>
      </c>
      <c r="B4" s="15" t="s">
        <v>0</v>
      </c>
      <c r="C4" s="16">
        <v>42000</v>
      </c>
      <c r="D4" s="9"/>
      <c r="E4" s="17">
        <v>2</v>
      </c>
      <c r="F4" s="18">
        <f t="shared" ref="F4:F40" si="0">$J$2-E4</f>
        <v>6.35</v>
      </c>
      <c r="G4" s="9"/>
      <c r="H4" s="19">
        <v>2.6</v>
      </c>
      <c r="I4" s="20">
        <f t="shared" ref="I4:I40" si="1">$K$2-H4</f>
        <v>7</v>
      </c>
    </row>
    <row r="5" spans="1:11" ht="15" x14ac:dyDescent="0.25">
      <c r="A5" s="21">
        <v>42001</v>
      </c>
      <c r="B5" s="22" t="s">
        <v>0</v>
      </c>
      <c r="C5" s="23">
        <v>44000</v>
      </c>
      <c r="D5" s="9"/>
      <c r="E5" s="24">
        <v>2</v>
      </c>
      <c r="F5" s="25">
        <f t="shared" si="0"/>
        <v>6.35</v>
      </c>
      <c r="G5" s="9"/>
      <c r="H5" s="26">
        <v>2.7</v>
      </c>
      <c r="I5" s="27">
        <f t="shared" si="1"/>
        <v>6.8999999999999995</v>
      </c>
    </row>
    <row r="6" spans="1:11" ht="15" x14ac:dyDescent="0.25">
      <c r="A6" s="14">
        <v>44001</v>
      </c>
      <c r="B6" s="15" t="s">
        <v>0</v>
      </c>
      <c r="C6" s="16">
        <v>46000</v>
      </c>
      <c r="D6" s="9"/>
      <c r="E6" s="17">
        <v>2</v>
      </c>
      <c r="F6" s="18">
        <f t="shared" si="0"/>
        <v>6.35</v>
      </c>
      <c r="G6" s="9"/>
      <c r="H6" s="19">
        <v>2.9</v>
      </c>
      <c r="I6" s="20">
        <f t="shared" si="1"/>
        <v>6.6999999999999993</v>
      </c>
    </row>
    <row r="7" spans="1:11" ht="15" x14ac:dyDescent="0.25">
      <c r="A7" s="21">
        <v>46001</v>
      </c>
      <c r="B7" s="22" t="s">
        <v>0</v>
      </c>
      <c r="C7" s="23">
        <v>48000</v>
      </c>
      <c r="D7" s="9"/>
      <c r="E7" s="24">
        <v>2</v>
      </c>
      <c r="F7" s="25">
        <f t="shared" si="0"/>
        <v>6.35</v>
      </c>
      <c r="G7" s="9"/>
      <c r="H7" s="26">
        <v>3.1</v>
      </c>
      <c r="I7" s="27">
        <f t="shared" si="1"/>
        <v>6.5</v>
      </c>
    </row>
    <row r="8" spans="1:11" ht="15" x14ac:dyDescent="0.25">
      <c r="A8" s="14">
        <v>48001</v>
      </c>
      <c r="B8" s="15" t="s">
        <v>0</v>
      </c>
      <c r="C8" s="16">
        <v>50000</v>
      </c>
      <c r="D8" s="9"/>
      <c r="E8" s="17">
        <v>2.0499999999999998</v>
      </c>
      <c r="F8" s="18">
        <f t="shared" si="0"/>
        <v>6.3</v>
      </c>
      <c r="G8" s="9"/>
      <c r="H8" s="19">
        <v>3.3</v>
      </c>
      <c r="I8" s="20">
        <f t="shared" si="1"/>
        <v>6.3</v>
      </c>
    </row>
    <row r="9" spans="1:11" ht="15" x14ac:dyDescent="0.25">
      <c r="A9" s="21">
        <v>50001</v>
      </c>
      <c r="B9" s="22" t="s">
        <v>0</v>
      </c>
      <c r="C9" s="23">
        <v>52000</v>
      </c>
      <c r="D9" s="9"/>
      <c r="E9" s="24">
        <v>2.25</v>
      </c>
      <c r="F9" s="25">
        <f t="shared" si="0"/>
        <v>6.1</v>
      </c>
      <c r="G9" s="9"/>
      <c r="H9" s="26">
        <v>3.5</v>
      </c>
      <c r="I9" s="27">
        <f t="shared" si="1"/>
        <v>6.1</v>
      </c>
    </row>
    <row r="10" spans="1:11" ht="15" x14ac:dyDescent="0.25">
      <c r="A10" s="14">
        <v>52001</v>
      </c>
      <c r="B10" s="15" t="s">
        <v>0</v>
      </c>
      <c r="C10" s="16">
        <v>54000</v>
      </c>
      <c r="D10" s="9"/>
      <c r="E10" s="17">
        <v>2.35</v>
      </c>
      <c r="F10" s="18">
        <f t="shared" si="0"/>
        <v>6</v>
      </c>
      <c r="G10" s="9"/>
      <c r="H10" s="19">
        <v>3.6</v>
      </c>
      <c r="I10" s="20">
        <f t="shared" si="1"/>
        <v>6</v>
      </c>
    </row>
    <row r="11" spans="1:11" ht="15" x14ac:dyDescent="0.25">
      <c r="A11" s="21">
        <v>54001</v>
      </c>
      <c r="B11" s="22" t="s">
        <v>0</v>
      </c>
      <c r="C11" s="23">
        <v>56000</v>
      </c>
      <c r="D11" s="9"/>
      <c r="E11" s="24">
        <v>2.4500000000000002</v>
      </c>
      <c r="F11" s="25">
        <f t="shared" si="0"/>
        <v>5.8999999999999995</v>
      </c>
      <c r="G11" s="9"/>
      <c r="H11" s="26">
        <v>3.7</v>
      </c>
      <c r="I11" s="27">
        <f t="shared" si="1"/>
        <v>5.8999999999999995</v>
      </c>
    </row>
    <row r="12" spans="1:11" ht="15" x14ac:dyDescent="0.25">
      <c r="A12" s="14">
        <v>56001</v>
      </c>
      <c r="B12" s="15" t="s">
        <v>0</v>
      </c>
      <c r="C12" s="16">
        <v>58000</v>
      </c>
      <c r="D12" s="9"/>
      <c r="E12" s="17">
        <v>2.5499999999999998</v>
      </c>
      <c r="F12" s="18">
        <f t="shared" si="0"/>
        <v>5.8</v>
      </c>
      <c r="G12" s="9"/>
      <c r="H12" s="19">
        <v>3.8</v>
      </c>
      <c r="I12" s="20">
        <f t="shared" si="1"/>
        <v>5.8</v>
      </c>
    </row>
    <row r="13" spans="1:11" ht="15" x14ac:dyDescent="0.25">
      <c r="A13" s="21">
        <v>58001</v>
      </c>
      <c r="B13" s="22" t="s">
        <v>0</v>
      </c>
      <c r="C13" s="23">
        <v>60000</v>
      </c>
      <c r="D13" s="9"/>
      <c r="E13" s="24">
        <v>2.85</v>
      </c>
      <c r="F13" s="25">
        <f t="shared" si="0"/>
        <v>5.5</v>
      </c>
      <c r="G13" s="9"/>
      <c r="H13" s="26">
        <v>4.0999999999999996</v>
      </c>
      <c r="I13" s="27">
        <f t="shared" si="1"/>
        <v>5.5</v>
      </c>
    </row>
    <row r="14" spans="1:11" ht="15" x14ac:dyDescent="0.25">
      <c r="A14" s="14">
        <v>60001</v>
      </c>
      <c r="B14" s="15" t="s">
        <v>0</v>
      </c>
      <c r="C14" s="16">
        <v>62000</v>
      </c>
      <c r="D14" s="9"/>
      <c r="E14" s="17">
        <v>3.15</v>
      </c>
      <c r="F14" s="18">
        <f t="shared" si="0"/>
        <v>5.1999999999999993</v>
      </c>
      <c r="G14" s="9"/>
      <c r="H14" s="19">
        <v>4.4000000000000004</v>
      </c>
      <c r="I14" s="20">
        <f t="shared" si="1"/>
        <v>5.1999999999999993</v>
      </c>
    </row>
    <row r="15" spans="1:11" ht="15" x14ac:dyDescent="0.25">
      <c r="A15" s="21">
        <v>62001</v>
      </c>
      <c r="B15" s="22" t="s">
        <v>0</v>
      </c>
      <c r="C15" s="23">
        <v>64000</v>
      </c>
      <c r="D15" s="9"/>
      <c r="E15" s="24">
        <v>3.45</v>
      </c>
      <c r="F15" s="25">
        <f t="shared" si="0"/>
        <v>4.8999999999999995</v>
      </c>
      <c r="G15" s="9"/>
      <c r="H15" s="26">
        <v>4.7</v>
      </c>
      <c r="I15" s="27">
        <f t="shared" si="1"/>
        <v>4.8999999999999995</v>
      </c>
    </row>
    <row r="16" spans="1:11" ht="15" x14ac:dyDescent="0.25">
      <c r="A16" s="14">
        <v>64001</v>
      </c>
      <c r="B16" s="15" t="s">
        <v>0</v>
      </c>
      <c r="C16" s="16">
        <v>66000</v>
      </c>
      <c r="D16" s="9"/>
      <c r="E16" s="17">
        <v>3.75</v>
      </c>
      <c r="F16" s="18">
        <f t="shared" si="0"/>
        <v>4.5999999999999996</v>
      </c>
      <c r="G16" s="9"/>
      <c r="H16" s="19">
        <v>5</v>
      </c>
      <c r="I16" s="20">
        <f t="shared" si="1"/>
        <v>4.5999999999999996</v>
      </c>
    </row>
    <row r="17" spans="1:9" ht="15" x14ac:dyDescent="0.25">
      <c r="A17" s="21">
        <v>66001</v>
      </c>
      <c r="B17" s="22" t="s">
        <v>0</v>
      </c>
      <c r="C17" s="23">
        <v>68000</v>
      </c>
      <c r="D17" s="9"/>
      <c r="E17" s="24">
        <v>4.05</v>
      </c>
      <c r="F17" s="25">
        <f t="shared" si="0"/>
        <v>4.3</v>
      </c>
      <c r="G17" s="9"/>
      <c r="H17" s="26">
        <v>5.3</v>
      </c>
      <c r="I17" s="27">
        <f t="shared" si="1"/>
        <v>4.3</v>
      </c>
    </row>
    <row r="18" spans="1:9" ht="15" x14ac:dyDescent="0.25">
      <c r="A18" s="14">
        <v>68001</v>
      </c>
      <c r="B18" s="15" t="s">
        <v>0</v>
      </c>
      <c r="C18" s="16">
        <v>70000</v>
      </c>
      <c r="D18" s="9"/>
      <c r="E18" s="17">
        <v>4.3499999999999996</v>
      </c>
      <c r="F18" s="18">
        <f t="shared" si="0"/>
        <v>4</v>
      </c>
      <c r="G18" s="9"/>
      <c r="H18" s="19">
        <v>5.6</v>
      </c>
      <c r="I18" s="20">
        <f t="shared" si="1"/>
        <v>4</v>
      </c>
    </row>
    <row r="19" spans="1:9" ht="15" x14ac:dyDescent="0.25">
      <c r="A19" s="21">
        <v>70001</v>
      </c>
      <c r="B19" s="22" t="s">
        <v>0</v>
      </c>
      <c r="C19" s="23">
        <v>72000</v>
      </c>
      <c r="D19" s="9"/>
      <c r="E19" s="24">
        <v>4.6500000000000004</v>
      </c>
      <c r="F19" s="25">
        <f t="shared" si="0"/>
        <v>3.6999999999999993</v>
      </c>
      <c r="G19" s="9"/>
      <c r="H19" s="26">
        <v>5.9</v>
      </c>
      <c r="I19" s="27">
        <f t="shared" si="1"/>
        <v>3.6999999999999993</v>
      </c>
    </row>
    <row r="20" spans="1:9" ht="15" x14ac:dyDescent="0.25">
      <c r="A20" s="14">
        <v>72001</v>
      </c>
      <c r="B20" s="15" t="s">
        <v>0</v>
      </c>
      <c r="C20" s="16">
        <v>74000</v>
      </c>
      <c r="D20" s="9"/>
      <c r="E20" s="17">
        <v>4.95</v>
      </c>
      <c r="F20" s="18">
        <f t="shared" si="0"/>
        <v>3.3999999999999995</v>
      </c>
      <c r="G20" s="9"/>
      <c r="H20" s="19">
        <v>6.2</v>
      </c>
      <c r="I20" s="20">
        <f t="shared" si="1"/>
        <v>3.3999999999999995</v>
      </c>
    </row>
    <row r="21" spans="1:9" ht="15" x14ac:dyDescent="0.25">
      <c r="A21" s="21">
        <v>74001</v>
      </c>
      <c r="B21" s="22" t="s">
        <v>0</v>
      </c>
      <c r="C21" s="23">
        <v>76000</v>
      </c>
      <c r="D21" s="9"/>
      <c r="E21" s="24">
        <v>5.25</v>
      </c>
      <c r="F21" s="25">
        <f t="shared" si="0"/>
        <v>3.0999999999999996</v>
      </c>
      <c r="G21" s="9"/>
      <c r="H21" s="26">
        <v>6.5</v>
      </c>
      <c r="I21" s="27">
        <f t="shared" si="1"/>
        <v>3.0999999999999996</v>
      </c>
    </row>
    <row r="22" spans="1:9" ht="15" x14ac:dyDescent="0.25">
      <c r="A22" s="14">
        <v>76001</v>
      </c>
      <c r="B22" s="15" t="s">
        <v>0</v>
      </c>
      <c r="C22" s="16">
        <v>78000</v>
      </c>
      <c r="D22" s="9"/>
      <c r="E22" s="17">
        <v>5.55</v>
      </c>
      <c r="F22" s="18">
        <f t="shared" si="0"/>
        <v>2.8</v>
      </c>
      <c r="G22" s="9"/>
      <c r="H22" s="19">
        <v>6.8</v>
      </c>
      <c r="I22" s="20">
        <f t="shared" si="1"/>
        <v>2.8</v>
      </c>
    </row>
    <row r="23" spans="1:9" ht="15" x14ac:dyDescent="0.25">
      <c r="A23" s="21">
        <v>78001</v>
      </c>
      <c r="B23" s="22" t="s">
        <v>0</v>
      </c>
      <c r="C23" s="23">
        <v>80000</v>
      </c>
      <c r="D23" s="9"/>
      <c r="E23" s="24">
        <v>5.85</v>
      </c>
      <c r="F23" s="25">
        <f t="shared" si="0"/>
        <v>2.5</v>
      </c>
      <c r="G23" s="9"/>
      <c r="H23" s="26">
        <v>7.1</v>
      </c>
      <c r="I23" s="27">
        <f t="shared" si="1"/>
        <v>2.5</v>
      </c>
    </row>
    <row r="24" spans="1:9" ht="15" x14ac:dyDescent="0.25">
      <c r="A24" s="14">
        <v>80001</v>
      </c>
      <c r="B24" s="15" t="s">
        <v>0</v>
      </c>
      <c r="C24" s="16">
        <v>84000</v>
      </c>
      <c r="D24" s="9"/>
      <c r="E24" s="17">
        <v>6.15</v>
      </c>
      <c r="F24" s="18">
        <f t="shared" si="0"/>
        <v>2.1999999999999993</v>
      </c>
      <c r="G24" s="9"/>
      <c r="H24" s="19">
        <v>7.4</v>
      </c>
      <c r="I24" s="20">
        <f t="shared" si="1"/>
        <v>2.1999999999999993</v>
      </c>
    </row>
    <row r="25" spans="1:9" ht="15" x14ac:dyDescent="0.25">
      <c r="A25" s="21">
        <v>84001</v>
      </c>
      <c r="B25" s="22" t="s">
        <v>0</v>
      </c>
      <c r="C25" s="23">
        <v>88000</v>
      </c>
      <c r="D25" s="9"/>
      <c r="E25" s="24">
        <v>6.45</v>
      </c>
      <c r="F25" s="25">
        <f t="shared" si="0"/>
        <v>1.8999999999999995</v>
      </c>
      <c r="G25" s="9"/>
      <c r="H25" s="26">
        <v>7.7</v>
      </c>
      <c r="I25" s="27">
        <f t="shared" si="1"/>
        <v>1.8999999999999995</v>
      </c>
    </row>
    <row r="26" spans="1:9" ht="15" x14ac:dyDescent="0.25">
      <c r="A26" s="14">
        <v>88001</v>
      </c>
      <c r="B26" s="15" t="s">
        <v>0</v>
      </c>
      <c r="C26" s="16">
        <v>92000</v>
      </c>
      <c r="D26" s="9"/>
      <c r="E26" s="17">
        <v>6.75</v>
      </c>
      <c r="F26" s="18">
        <f t="shared" si="0"/>
        <v>1.5999999999999996</v>
      </c>
      <c r="G26" s="9"/>
      <c r="H26" s="19">
        <v>8</v>
      </c>
      <c r="I26" s="20">
        <f t="shared" si="1"/>
        <v>1.5999999999999996</v>
      </c>
    </row>
    <row r="27" spans="1:9" ht="15" x14ac:dyDescent="0.25">
      <c r="A27" s="21">
        <v>92001</v>
      </c>
      <c r="B27" s="22" t="s">
        <v>0</v>
      </c>
      <c r="C27" s="23">
        <v>96000</v>
      </c>
      <c r="D27" s="9"/>
      <c r="E27" s="24">
        <v>6.85</v>
      </c>
      <c r="F27" s="25">
        <f t="shared" si="0"/>
        <v>1.5</v>
      </c>
      <c r="G27" s="9"/>
      <c r="H27" s="26">
        <v>8.1</v>
      </c>
      <c r="I27" s="27">
        <f t="shared" si="1"/>
        <v>1.5</v>
      </c>
    </row>
    <row r="28" spans="1:9" ht="15" x14ac:dyDescent="0.25">
      <c r="A28" s="14">
        <v>96001</v>
      </c>
      <c r="B28" s="15" t="s">
        <v>0</v>
      </c>
      <c r="C28" s="16">
        <v>100000</v>
      </c>
      <c r="D28" s="9"/>
      <c r="E28" s="17">
        <v>6.95</v>
      </c>
      <c r="F28" s="18">
        <f t="shared" si="0"/>
        <v>1.3999999999999995</v>
      </c>
      <c r="G28" s="9"/>
      <c r="H28" s="19">
        <v>8.1999999999999993</v>
      </c>
      <c r="I28" s="20">
        <f t="shared" si="1"/>
        <v>1.4000000000000004</v>
      </c>
    </row>
    <row r="29" spans="1:9" ht="15" x14ac:dyDescent="0.25">
      <c r="A29" s="21">
        <v>100001</v>
      </c>
      <c r="B29" s="22" t="s">
        <v>0</v>
      </c>
      <c r="C29" s="23">
        <v>104000</v>
      </c>
      <c r="D29" s="9"/>
      <c r="E29" s="24">
        <v>7.05</v>
      </c>
      <c r="F29" s="25">
        <f t="shared" si="0"/>
        <v>1.2999999999999998</v>
      </c>
      <c r="G29" s="9"/>
      <c r="H29" s="26">
        <v>8.3000000000000007</v>
      </c>
      <c r="I29" s="27">
        <f t="shared" si="1"/>
        <v>1.2999999999999989</v>
      </c>
    </row>
    <row r="30" spans="1:9" ht="15" x14ac:dyDescent="0.25">
      <c r="A30" s="14">
        <v>104001</v>
      </c>
      <c r="B30" s="15" t="s">
        <v>0</v>
      </c>
      <c r="C30" s="16">
        <v>108000</v>
      </c>
      <c r="D30" s="9"/>
      <c r="E30" s="17">
        <v>7.15</v>
      </c>
      <c r="F30" s="18">
        <f t="shared" si="0"/>
        <v>1.1999999999999993</v>
      </c>
      <c r="G30" s="9"/>
      <c r="H30" s="19">
        <v>8.4</v>
      </c>
      <c r="I30" s="20">
        <f t="shared" si="1"/>
        <v>1.1999999999999993</v>
      </c>
    </row>
    <row r="31" spans="1:9" ht="15" x14ac:dyDescent="0.25">
      <c r="A31" s="21">
        <v>108001</v>
      </c>
      <c r="B31" s="22" t="s">
        <v>0</v>
      </c>
      <c r="C31" s="23">
        <v>112000</v>
      </c>
      <c r="D31" s="9"/>
      <c r="E31" s="24">
        <v>7.25</v>
      </c>
      <c r="F31" s="25">
        <f t="shared" si="0"/>
        <v>1.0999999999999996</v>
      </c>
      <c r="G31" s="9"/>
      <c r="H31" s="26">
        <v>8.5</v>
      </c>
      <c r="I31" s="27">
        <f t="shared" si="1"/>
        <v>1.0999999999999996</v>
      </c>
    </row>
    <row r="32" spans="1:9" ht="15" x14ac:dyDescent="0.25">
      <c r="A32" s="14">
        <v>112001</v>
      </c>
      <c r="B32" s="15" t="s">
        <v>0</v>
      </c>
      <c r="C32" s="16">
        <v>116000</v>
      </c>
      <c r="D32" s="9"/>
      <c r="E32" s="17">
        <v>7.35</v>
      </c>
      <c r="F32" s="18">
        <f t="shared" si="0"/>
        <v>1</v>
      </c>
      <c r="G32" s="9"/>
      <c r="H32" s="19">
        <v>8.6</v>
      </c>
      <c r="I32" s="20">
        <f t="shared" si="1"/>
        <v>1</v>
      </c>
    </row>
    <row r="33" spans="1:10" ht="15" x14ac:dyDescent="0.25">
      <c r="A33" s="21">
        <v>116001</v>
      </c>
      <c r="B33" s="22" t="s">
        <v>0</v>
      </c>
      <c r="C33" s="23">
        <v>120000</v>
      </c>
      <c r="D33" s="9"/>
      <c r="E33" s="24">
        <v>7.45</v>
      </c>
      <c r="F33" s="25">
        <f t="shared" si="0"/>
        <v>0.89999999999999947</v>
      </c>
      <c r="G33" s="9"/>
      <c r="H33" s="26">
        <v>8.6999999999999993</v>
      </c>
      <c r="I33" s="27">
        <f t="shared" si="1"/>
        <v>0.90000000000000036</v>
      </c>
    </row>
    <row r="34" spans="1:10" ht="15" x14ac:dyDescent="0.25">
      <c r="A34" s="14">
        <v>120001</v>
      </c>
      <c r="B34" s="15" t="s">
        <v>0</v>
      </c>
      <c r="C34" s="16">
        <v>125000</v>
      </c>
      <c r="D34" s="9"/>
      <c r="E34" s="17">
        <v>7.55</v>
      </c>
      <c r="F34" s="18">
        <f t="shared" si="0"/>
        <v>0.79999999999999982</v>
      </c>
      <c r="G34" s="9"/>
      <c r="H34" s="19">
        <v>8.8000000000000007</v>
      </c>
      <c r="I34" s="20">
        <f t="shared" si="1"/>
        <v>0.79999999999999893</v>
      </c>
    </row>
    <row r="35" spans="1:10" ht="15" x14ac:dyDescent="0.25">
      <c r="A35" s="21">
        <v>125001</v>
      </c>
      <c r="B35" s="22" t="s">
        <v>0</v>
      </c>
      <c r="C35" s="23">
        <v>130000</v>
      </c>
      <c r="D35" s="9"/>
      <c r="E35" s="24">
        <v>7.75</v>
      </c>
      <c r="F35" s="25">
        <f t="shared" si="0"/>
        <v>0.59999999999999964</v>
      </c>
      <c r="G35" s="9"/>
      <c r="H35" s="26">
        <v>9</v>
      </c>
      <c r="I35" s="27">
        <f t="shared" si="1"/>
        <v>0.59999999999999964</v>
      </c>
    </row>
    <row r="36" spans="1:10" ht="15" x14ac:dyDescent="0.25">
      <c r="A36" s="14">
        <v>130001</v>
      </c>
      <c r="B36" s="15" t="s">
        <v>0</v>
      </c>
      <c r="C36" s="16">
        <v>135000</v>
      </c>
      <c r="D36" s="9"/>
      <c r="E36" s="17">
        <v>7.95</v>
      </c>
      <c r="F36" s="18">
        <f t="shared" si="0"/>
        <v>0.39999999999999947</v>
      </c>
      <c r="G36" s="9"/>
      <c r="H36" s="19">
        <v>9.1999999999999993</v>
      </c>
      <c r="I36" s="20">
        <f t="shared" si="1"/>
        <v>0.40000000000000036</v>
      </c>
    </row>
    <row r="37" spans="1:10" ht="15" x14ac:dyDescent="0.25">
      <c r="A37" s="21">
        <v>135001</v>
      </c>
      <c r="B37" s="22" t="s">
        <v>0</v>
      </c>
      <c r="C37" s="23">
        <v>140000</v>
      </c>
      <c r="D37" s="9"/>
      <c r="E37" s="24">
        <v>8.15</v>
      </c>
      <c r="F37" s="25">
        <f t="shared" si="0"/>
        <v>0.19999999999999929</v>
      </c>
      <c r="G37" s="9"/>
      <c r="H37" s="26">
        <v>9.4</v>
      </c>
      <c r="I37" s="27">
        <f t="shared" si="1"/>
        <v>0.19999999999999929</v>
      </c>
    </row>
    <row r="38" spans="1:10" ht="15" x14ac:dyDescent="0.25">
      <c r="A38" s="14">
        <v>140001</v>
      </c>
      <c r="B38" s="15" t="s">
        <v>0</v>
      </c>
      <c r="C38" s="16">
        <v>145000</v>
      </c>
      <c r="D38" s="9"/>
      <c r="E38" s="17">
        <v>8.25</v>
      </c>
      <c r="F38" s="18">
        <f t="shared" si="0"/>
        <v>9.9999999999999645E-2</v>
      </c>
      <c r="G38" s="9"/>
      <c r="H38" s="19">
        <v>9.5</v>
      </c>
      <c r="I38" s="20">
        <f t="shared" si="1"/>
        <v>9.9999999999999645E-2</v>
      </c>
    </row>
    <row r="39" spans="1:10" ht="15" x14ac:dyDescent="0.25">
      <c r="A39" s="21">
        <v>145001</v>
      </c>
      <c r="B39" s="22" t="s">
        <v>0</v>
      </c>
      <c r="C39" s="23">
        <v>150000</v>
      </c>
      <c r="D39" s="9"/>
      <c r="E39" s="24">
        <v>8.35</v>
      </c>
      <c r="F39" s="25">
        <f t="shared" si="0"/>
        <v>0</v>
      </c>
      <c r="G39" s="9"/>
      <c r="H39" s="26">
        <v>9.6</v>
      </c>
      <c r="I39" s="27">
        <f t="shared" si="1"/>
        <v>0</v>
      </c>
    </row>
    <row r="40" spans="1:10" ht="15" x14ac:dyDescent="0.25">
      <c r="A40" s="28">
        <v>150001</v>
      </c>
      <c r="B40" s="29" t="s">
        <v>0</v>
      </c>
      <c r="C40" s="30">
        <v>1000000</v>
      </c>
      <c r="D40" s="9"/>
      <c r="E40" s="31">
        <v>8.35</v>
      </c>
      <c r="F40" s="32">
        <f t="shared" si="0"/>
        <v>0</v>
      </c>
      <c r="G40" s="9"/>
      <c r="H40" s="33">
        <v>9.6</v>
      </c>
      <c r="I40" s="34">
        <f t="shared" si="1"/>
        <v>0</v>
      </c>
    </row>
    <row r="41" spans="1:10" ht="15" x14ac:dyDescent="0.25">
      <c r="A41" s="35"/>
      <c r="B41" s="35"/>
      <c r="C41" s="36"/>
      <c r="D41" s="35"/>
      <c r="E41" s="37"/>
      <c r="F41" s="37"/>
      <c r="G41" s="36"/>
      <c r="H41" s="35"/>
      <c r="I41" s="37"/>
      <c r="J41" s="37"/>
    </row>
    <row r="42" spans="1:10" ht="33" customHeight="1" x14ac:dyDescent="0.2">
      <c r="A42" s="177" t="s">
        <v>41</v>
      </c>
      <c r="B42" s="178"/>
      <c r="C42" s="178"/>
      <c r="D42" s="178"/>
      <c r="E42" s="178"/>
      <c r="F42" s="179" t="s">
        <v>42</v>
      </c>
      <c r="G42" s="179"/>
      <c r="H42" s="179"/>
      <c r="I42" s="180"/>
      <c r="J42" s="37"/>
    </row>
    <row r="43" spans="1:10" x14ac:dyDescent="0.2">
      <c r="I43" s="43" t="s">
        <v>45</v>
      </c>
    </row>
  </sheetData>
  <mergeCells count="6">
    <mergeCell ref="E1:F1"/>
    <mergeCell ref="H1:I1"/>
    <mergeCell ref="A1:C1"/>
    <mergeCell ref="A2:C2"/>
    <mergeCell ref="A42:E42"/>
    <mergeCell ref="F42:I42"/>
  </mergeCells>
  <pageMargins left="0.78740157480314965" right="0.78740157480314965" top="0.98425196850393704" bottom="0.98425196850393704" header="0.51181102362204722" footer="0.51181102362204722"/>
  <pageSetup paperSize="9" scale="7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489805EA1ECC44AD7E48C02943B969" ma:contentTypeVersion="8" ma:contentTypeDescription="Crée un document." ma:contentTypeScope="" ma:versionID="e69571dbfc99777802a52f09bae44c18">
  <xsd:schema xmlns:xsd="http://www.w3.org/2001/XMLSchema" xmlns:xs="http://www.w3.org/2001/XMLSchema" xmlns:p="http://schemas.microsoft.com/office/2006/metadata/properties" xmlns:ns2="d20f0232-d626-4543-8ef1-4681806cbff1" targetNamespace="http://schemas.microsoft.com/office/2006/metadata/properties" ma:root="true" ma:fieldsID="0fdb8c9057eda1d54f2c27d0077e3c6a" ns2:_="">
    <xsd:import namespace="d20f0232-d626-4543-8ef1-4681806cbff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f0232-d626-4543-8ef1-4681806cbf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31BEED-35C2-4817-8582-8F4248E518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0f0232-d626-4543-8ef1-4681806cbf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D9D736-1E0A-4640-AC67-452FF158C1D9}">
  <ds:schemaRefs>
    <ds:schemaRef ds:uri="http://schemas.microsoft.com/sharepoint/v3/contenttype/forms"/>
  </ds:schemaRefs>
</ds:datastoreItem>
</file>

<file path=customXml/itemProps3.xml><?xml version="1.0" encoding="utf-8"?>
<ds:datastoreItem xmlns:ds="http://schemas.openxmlformats.org/officeDocument/2006/customXml" ds:itemID="{E0648BD6-9D49-487F-8D7B-8A434DCE8441}">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d20f0232-d626-4543-8ef1-4681806cbff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CALCUL DU TARIF 2019</vt:lpstr>
      <vt:lpstr>TARIFS 2019</vt:lpstr>
      <vt:lpstr>'CALCUL DU TARIF 2019'!Zone_d_impression</vt:lpstr>
      <vt:lpstr>'TARIFS 2019'!Zone_d_impression</vt:lpstr>
    </vt:vector>
  </TitlesOfParts>
  <Company>EPFL, CH-1015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Association mamans de jour</dc:creator>
  <cp:lastModifiedBy>Myriam Chamorel</cp:lastModifiedBy>
  <cp:lastPrinted>2019-11-19T12:08:33Z</cp:lastPrinted>
  <dcterms:created xsi:type="dcterms:W3CDTF">1999-11-16T12:08:08Z</dcterms:created>
  <dcterms:modified xsi:type="dcterms:W3CDTF">2019-11-26T07:47:54Z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0x01010057489805EA1ECC44AD7E48C02943B969</vt:lpwstr>
  </property>
</Properties>
</file>